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Fabricio\Desktop\ar\"/>
    </mc:Choice>
  </mc:AlternateContent>
  <xr:revisionPtr revIDLastSave="0" documentId="13_ncr:1_{19357FFC-0EB4-467B-B825-4DBA6A0DB222}" xr6:coauthVersionLast="46" xr6:coauthVersionMax="46" xr10:uidLastSave="{00000000-0000-0000-0000-000000000000}"/>
  <bookViews>
    <workbookView xWindow="0" yWindow="0" windowWidth="20490" windowHeight="10920" xr2:uid="{00000000-000D-0000-FFFF-FFFF00000000}"/>
  </bookViews>
  <sheets>
    <sheet name="Dados" sheetId="7" r:id="rId1"/>
    <sheet name="Parâmetros" sheetId="2" r:id="rId2"/>
    <sheet name="Diversidade + FR" sheetId="8" r:id="rId3"/>
    <sheet name="Alturas" sheetId="14" r:id="rId4"/>
    <sheet name="Origem" sheetId="4" r:id="rId5"/>
    <sheet name="Famílias" sheetId="5" r:id="rId6"/>
    <sheet name="Fito + raiz" sheetId="9" r:id="rId7"/>
    <sheet name="Podas" sheetId="10" r:id="rId8"/>
    <sheet name="Copas" sheetId="13" r:id="rId9"/>
    <sheet name="estruturas" sheetId="12" r:id="rId10"/>
  </sheets>
  <calcPr calcId="181029"/>
  <pivotCaches>
    <pivotCache cacheId="22" r:id="rId11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5" l="1"/>
  <c r="F19" i="5"/>
  <c r="G19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5" i="5"/>
  <c r="F5" i="12"/>
  <c r="F6" i="12"/>
  <c r="F7" i="12"/>
  <c r="F8" i="12"/>
  <c r="F9" i="12"/>
  <c r="F10" i="12"/>
  <c r="F11" i="12"/>
  <c r="F12" i="12"/>
  <c r="F4" i="12"/>
  <c r="F5" i="13"/>
  <c r="F6" i="13"/>
  <c r="F7" i="13"/>
  <c r="F8" i="13"/>
  <c r="F9" i="13"/>
  <c r="F4" i="13"/>
  <c r="F5" i="10"/>
  <c r="F4" i="10"/>
  <c r="J5" i="10"/>
  <c r="J6" i="10"/>
  <c r="J7" i="10"/>
  <c r="J4" i="10"/>
  <c r="K5" i="9"/>
  <c r="K6" i="9"/>
  <c r="K7" i="9"/>
  <c r="K4" i="9"/>
  <c r="F5" i="9"/>
  <c r="F6" i="9"/>
  <c r="F7" i="9"/>
  <c r="F4" i="9"/>
  <c r="C55" i="8"/>
  <c r="C47" i="8"/>
  <c r="C81" i="8"/>
  <c r="C66" i="8"/>
  <c r="C54" i="8"/>
  <c r="C80" i="8"/>
  <c r="C79" i="8"/>
  <c r="C60" i="8"/>
  <c r="C59" i="8"/>
  <c r="C52" i="8"/>
  <c r="C65" i="8"/>
  <c r="C53" i="8"/>
  <c r="C78" i="8"/>
  <c r="C77" i="8"/>
  <c r="C58" i="8"/>
  <c r="C64" i="8"/>
  <c r="C50" i="8"/>
  <c r="C76" i="8"/>
  <c r="C51" i="8"/>
  <c r="C75" i="8"/>
  <c r="C74" i="8"/>
  <c r="C45" i="8"/>
  <c r="C73" i="8"/>
  <c r="C72" i="8"/>
  <c r="C49" i="8"/>
  <c r="C71" i="8"/>
  <c r="C63" i="8"/>
  <c r="C57" i="8"/>
  <c r="C46" i="8"/>
  <c r="C48" i="8"/>
  <c r="C70" i="8"/>
  <c r="C62" i="8"/>
  <c r="C69" i="8"/>
  <c r="C68" i="8"/>
  <c r="C67" i="8"/>
  <c r="C56" i="8"/>
  <c r="C61" i="8"/>
  <c r="G12" i="14"/>
  <c r="G13" i="14"/>
  <c r="G14" i="14"/>
  <c r="G15" i="14"/>
  <c r="G11" i="14"/>
  <c r="G8" i="14"/>
  <c r="G5" i="14"/>
  <c r="G6" i="14"/>
  <c r="G7" i="14"/>
  <c r="G4" i="14"/>
  <c r="F8" i="14"/>
  <c r="I43" i="8" l="1"/>
  <c r="H5" i="8"/>
  <c r="I5" i="8" s="1"/>
  <c r="H9" i="8"/>
  <c r="I9" i="8" s="1"/>
  <c r="H13" i="8"/>
  <c r="I13" i="8" s="1"/>
  <c r="H17" i="8"/>
  <c r="I17" i="8" s="1"/>
  <c r="H21" i="8"/>
  <c r="I21" i="8" s="1"/>
  <c r="H25" i="8"/>
  <c r="I25" i="8" s="1"/>
  <c r="H29" i="8"/>
  <c r="I29" i="8" s="1"/>
  <c r="H33" i="8"/>
  <c r="I33" i="8" s="1"/>
  <c r="H37" i="8"/>
  <c r="I37" i="8" s="1"/>
  <c r="H4" i="8"/>
  <c r="I4" i="8" s="1"/>
  <c r="G5" i="8"/>
  <c r="G6" i="8"/>
  <c r="G7" i="8"/>
  <c r="H7" i="8" s="1"/>
  <c r="G8" i="8"/>
  <c r="G9" i="8"/>
  <c r="G10" i="8"/>
  <c r="H10" i="8" s="1"/>
  <c r="I10" i="8" s="1"/>
  <c r="G11" i="8"/>
  <c r="H11" i="8" s="1"/>
  <c r="G12" i="8"/>
  <c r="G13" i="8"/>
  <c r="G14" i="8"/>
  <c r="H14" i="8" s="1"/>
  <c r="I14" i="8" s="1"/>
  <c r="G15" i="8"/>
  <c r="H15" i="8" s="1"/>
  <c r="G16" i="8"/>
  <c r="G17" i="8"/>
  <c r="G18" i="8"/>
  <c r="H18" i="8" s="1"/>
  <c r="I18" i="8" s="1"/>
  <c r="G19" i="8"/>
  <c r="H19" i="8" s="1"/>
  <c r="G20" i="8"/>
  <c r="G21" i="8"/>
  <c r="G22" i="8"/>
  <c r="H22" i="8" s="1"/>
  <c r="I22" i="8" s="1"/>
  <c r="G23" i="8"/>
  <c r="H23" i="8" s="1"/>
  <c r="G24" i="8"/>
  <c r="G25" i="8"/>
  <c r="G26" i="8"/>
  <c r="H26" i="8" s="1"/>
  <c r="I26" i="8" s="1"/>
  <c r="G27" i="8"/>
  <c r="H27" i="8" s="1"/>
  <c r="G28" i="8"/>
  <c r="G29" i="8"/>
  <c r="G30" i="8"/>
  <c r="H30" i="8" s="1"/>
  <c r="I30" i="8" s="1"/>
  <c r="G31" i="8"/>
  <c r="H31" i="8" s="1"/>
  <c r="G32" i="8"/>
  <c r="G33" i="8"/>
  <c r="G34" i="8"/>
  <c r="H34" i="8" s="1"/>
  <c r="I34" i="8" s="1"/>
  <c r="G35" i="8"/>
  <c r="H35" i="8" s="1"/>
  <c r="G36" i="8"/>
  <c r="G37" i="8"/>
  <c r="G38" i="8"/>
  <c r="H38" i="8" s="1"/>
  <c r="I38" i="8" s="1"/>
  <c r="G39" i="8"/>
  <c r="H39" i="8" s="1"/>
  <c r="G40" i="8"/>
  <c r="G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" i="8"/>
  <c r="F41" i="8" s="1"/>
  <c r="F5" i="4"/>
  <c r="F6" i="4"/>
  <c r="F7" i="4"/>
  <c r="F4" i="4"/>
  <c r="I12" i="8" l="1"/>
  <c r="H36" i="8"/>
  <c r="I36" i="8" s="1"/>
  <c r="H28" i="8"/>
  <c r="I28" i="8" s="1"/>
  <c r="H20" i="8"/>
  <c r="I20" i="8" s="1"/>
  <c r="H12" i="8"/>
  <c r="H8" i="8"/>
  <c r="I8" i="8" s="1"/>
  <c r="H6" i="8"/>
  <c r="I6" i="8" s="1"/>
  <c r="I39" i="8"/>
  <c r="I35" i="8"/>
  <c r="I31" i="8"/>
  <c r="I27" i="8"/>
  <c r="I23" i="8"/>
  <c r="I19" i="8"/>
  <c r="I15" i="8"/>
  <c r="I11" i="8"/>
  <c r="I7" i="8"/>
  <c r="H40" i="8"/>
  <c r="I40" i="8" s="1"/>
  <c r="H32" i="8"/>
  <c r="I32" i="8" s="1"/>
  <c r="H24" i="8"/>
  <c r="I24" i="8" s="1"/>
  <c r="H16" i="8"/>
  <c r="I16" i="8" s="1"/>
  <c r="I41" i="8" l="1"/>
  <c r="I42" i="8" s="1"/>
  <c r="I44" i="8" s="1"/>
</calcChain>
</file>

<file path=xl/sharedStrings.xml><?xml version="1.0" encoding="utf-8"?>
<sst xmlns="http://schemas.openxmlformats.org/spreadsheetml/2006/main" count="1579" uniqueCount="277">
  <si>
    <t>Bairro</t>
  </si>
  <si>
    <t>Praça</t>
  </si>
  <si>
    <t>Nome comum</t>
  </si>
  <si>
    <t>Nome científico</t>
  </si>
  <si>
    <t>Família</t>
  </si>
  <si>
    <t>Origem</t>
  </si>
  <si>
    <t>Fitossanidade</t>
  </si>
  <si>
    <t>Problema na raiz</t>
  </si>
  <si>
    <t>Afastamento predial</t>
  </si>
  <si>
    <t>Copa</t>
  </si>
  <si>
    <t>Necessidade de poda</t>
  </si>
  <si>
    <t>Poda realizada</t>
  </si>
  <si>
    <t>Altura</t>
  </si>
  <si>
    <t>Altura 1ª bifurcação</t>
  </si>
  <si>
    <t>Observação</t>
  </si>
  <si>
    <t>Ocorrência</t>
  </si>
  <si>
    <t>Figueira-benjamim</t>
  </si>
  <si>
    <r>
      <rPr>
        <i/>
        <sz val="10"/>
        <color theme="1"/>
        <rFont val="Arial"/>
        <family val="2"/>
      </rPr>
      <t xml:space="preserve">Ficus benjamina </t>
    </r>
    <r>
      <rPr>
        <sz val="10"/>
        <color theme="1"/>
        <rFont val="Arial"/>
        <family val="2"/>
      </rPr>
      <t>L.</t>
    </r>
  </si>
  <si>
    <t>Moraceae</t>
  </si>
  <si>
    <t>E</t>
  </si>
  <si>
    <t>1A</t>
  </si>
  <si>
    <t>1D</t>
  </si>
  <si>
    <t>Cohab</t>
  </si>
  <si>
    <t>Praça do Centro do Artesanato</t>
  </si>
  <si>
    <t>Palmeira-imperial</t>
  </si>
  <si>
    <r>
      <rPr>
        <i/>
        <sz val="10"/>
        <color theme="1"/>
        <rFont val="Arial"/>
        <family val="2"/>
      </rPr>
      <t>Roystonea oleracea</t>
    </r>
    <r>
      <rPr>
        <sz val="10"/>
        <color theme="1"/>
        <rFont val="Arial"/>
        <family val="2"/>
      </rPr>
      <t xml:space="preserve"> (Jacq.) O.F.Cook</t>
    </r>
  </si>
  <si>
    <t>Arecaceae</t>
  </si>
  <si>
    <t>Algodão-da-praia</t>
  </si>
  <si>
    <r>
      <rPr>
        <i/>
        <sz val="10"/>
        <color theme="1"/>
        <rFont val="Arial"/>
        <family val="2"/>
      </rPr>
      <t>Talipariti pernambucense</t>
    </r>
    <r>
      <rPr>
        <sz val="10"/>
        <color theme="1"/>
        <rFont val="Arial"/>
        <family val="2"/>
      </rPr>
      <t xml:space="preserve"> (Arruda) Bovini</t>
    </r>
  </si>
  <si>
    <t>Malvaceae</t>
  </si>
  <si>
    <t>N</t>
  </si>
  <si>
    <t>Praça da Rua 27</t>
  </si>
  <si>
    <t>1A/1D</t>
  </si>
  <si>
    <t>1A/1B</t>
  </si>
  <si>
    <t>Cipó-cabeludo; Próxima à parede</t>
  </si>
  <si>
    <r>
      <rPr>
        <i/>
        <sz val="10"/>
        <color theme="1"/>
        <rFont val="Arial"/>
        <family val="2"/>
      </rPr>
      <t>Handroanthus impetiginosus</t>
    </r>
    <r>
      <rPr>
        <sz val="10"/>
        <color theme="1"/>
        <rFont val="Arial"/>
        <family val="2"/>
      </rPr>
      <t xml:space="preserve"> (Mart. ex DC.) Mattos</t>
    </r>
  </si>
  <si>
    <t>Bignoniaceae</t>
  </si>
  <si>
    <t>Palmeira-fênix</t>
  </si>
  <si>
    <r>
      <rPr>
        <i/>
        <sz val="10"/>
        <color theme="1"/>
        <rFont val="Arial"/>
        <family val="2"/>
      </rPr>
      <t>Phoenix roebelenii</t>
    </r>
    <r>
      <rPr>
        <sz val="10"/>
        <color theme="1"/>
        <rFont val="Arial"/>
        <family val="2"/>
      </rPr>
      <t xml:space="preserve"> O'Brien</t>
    </r>
  </si>
  <si>
    <t>Espinhos</t>
  </si>
  <si>
    <t>Nyctaginaceae</t>
  </si>
  <si>
    <t>1B</t>
  </si>
  <si>
    <t>Praça da Juventude</t>
  </si>
  <si>
    <t>Paineira</t>
  </si>
  <si>
    <r>
      <rPr>
        <i/>
        <sz val="10"/>
        <color theme="1"/>
        <rFont val="Arial"/>
        <family val="2"/>
      </rPr>
      <t>Ceiba speciosa</t>
    </r>
    <r>
      <rPr>
        <sz val="10"/>
        <color theme="1"/>
        <rFont val="Arial"/>
        <family val="2"/>
      </rPr>
      <t xml:space="preserve"> (A.St.-Hil.) Ravenna</t>
    </r>
  </si>
  <si>
    <t>1E</t>
  </si>
  <si>
    <t>Mata-fome</t>
  </si>
  <si>
    <r>
      <rPr>
        <i/>
        <sz val="10"/>
        <color theme="1"/>
        <rFont val="Arial"/>
        <family val="2"/>
      </rPr>
      <t xml:space="preserve">Pithecellobium dulce </t>
    </r>
    <r>
      <rPr>
        <sz val="10"/>
        <color theme="1"/>
        <rFont val="Arial"/>
        <family val="2"/>
      </rPr>
      <t>(Roxb.) Benth.</t>
    </r>
  </si>
  <si>
    <t>Fabaceae</t>
  </si>
  <si>
    <t>Azeitona-preta</t>
  </si>
  <si>
    <r>
      <rPr>
        <i/>
        <sz val="10"/>
        <color theme="1"/>
        <rFont val="Arial"/>
        <family val="2"/>
      </rPr>
      <t>Syzygium cumini</t>
    </r>
    <r>
      <rPr>
        <sz val="10"/>
        <color theme="1"/>
        <rFont val="Arial"/>
        <family val="2"/>
      </rPr>
      <t xml:space="preserve"> (L.) Skeels</t>
    </r>
  </si>
  <si>
    <t>Myrtaceae</t>
  </si>
  <si>
    <t>Presença de cupim</t>
  </si>
  <si>
    <t>Aroeira-vermelha</t>
  </si>
  <si>
    <r>
      <rPr>
        <i/>
        <sz val="10"/>
        <color theme="1"/>
        <rFont val="Arial"/>
        <family val="2"/>
      </rPr>
      <t>Schinus terebinthifolia</t>
    </r>
    <r>
      <rPr>
        <sz val="10"/>
        <color theme="1"/>
        <rFont val="Arial"/>
        <family val="2"/>
      </rPr>
      <t xml:space="preserve"> Raddi</t>
    </r>
  </si>
  <si>
    <t>Anacardiaceae</t>
  </si>
  <si>
    <t>Cássia-gigante</t>
  </si>
  <si>
    <r>
      <rPr>
        <i/>
        <sz val="10"/>
        <color theme="1"/>
        <rFont val="Arial"/>
        <family val="2"/>
      </rPr>
      <t>Cassia grandis</t>
    </r>
    <r>
      <rPr>
        <sz val="10"/>
        <color theme="1"/>
        <rFont val="Arial"/>
        <family val="2"/>
      </rPr>
      <t xml:space="preserve"> L.f.</t>
    </r>
  </si>
  <si>
    <t>Sabiá</t>
  </si>
  <si>
    <r>
      <rPr>
        <i/>
        <sz val="10"/>
        <color theme="1"/>
        <rFont val="Arial"/>
        <family val="2"/>
      </rPr>
      <t xml:space="preserve">Mimosa caesalpiniifolia </t>
    </r>
    <r>
      <rPr>
        <sz val="10"/>
        <color theme="1"/>
        <rFont val="Arial"/>
        <family val="2"/>
      </rPr>
      <t>Benth.</t>
    </r>
  </si>
  <si>
    <t>Presença de formigueiro; espinhos</t>
  </si>
  <si>
    <t>Mogno-brasileiro</t>
  </si>
  <si>
    <r>
      <rPr>
        <i/>
        <sz val="10"/>
        <rFont val="Arial"/>
        <family val="2"/>
      </rPr>
      <t xml:space="preserve">Swietenia </t>
    </r>
    <r>
      <rPr>
        <sz val="10"/>
        <rFont val="Arial"/>
        <family val="2"/>
      </rPr>
      <t>cf.</t>
    </r>
    <r>
      <rPr>
        <i/>
        <sz val="10"/>
        <rFont val="Arial"/>
        <family val="2"/>
      </rPr>
      <t xml:space="preserve"> macrophylla</t>
    </r>
    <r>
      <rPr>
        <sz val="10"/>
        <rFont val="Arial"/>
        <family val="2"/>
      </rPr>
      <t xml:space="preserve"> King</t>
    </r>
  </si>
  <si>
    <t>Meliaceae</t>
  </si>
  <si>
    <t>Bisnagueira</t>
  </si>
  <si>
    <r>
      <rPr>
        <i/>
        <sz val="10"/>
        <color theme="1"/>
        <rFont val="Arial"/>
        <family val="2"/>
      </rPr>
      <t>Spathodea campanulata</t>
    </r>
    <r>
      <rPr>
        <sz val="10"/>
        <color theme="1"/>
        <rFont val="Arial"/>
        <family val="2"/>
      </rPr>
      <t xml:space="preserve"> P. Beauv.</t>
    </r>
  </si>
  <si>
    <t>Cipó-cabeludo</t>
  </si>
  <si>
    <t>Sombreiro</t>
  </si>
  <si>
    <r>
      <rPr>
        <i/>
        <sz val="10"/>
        <color theme="1"/>
        <rFont val="Arial"/>
        <family val="2"/>
      </rPr>
      <t xml:space="preserve">Clitoria fairchildiana </t>
    </r>
    <r>
      <rPr>
        <sz val="10"/>
        <color theme="1"/>
        <rFont val="Arial"/>
        <family val="2"/>
      </rPr>
      <t>R.A.Howard</t>
    </r>
  </si>
  <si>
    <t>Amendoeira-da-praia</t>
  </si>
  <si>
    <r>
      <rPr>
        <i/>
        <sz val="10"/>
        <color theme="1"/>
        <rFont val="Arial"/>
        <family val="2"/>
      </rPr>
      <t xml:space="preserve">Terminalia catappa </t>
    </r>
    <r>
      <rPr>
        <sz val="10"/>
        <color theme="1"/>
        <rFont val="Arial"/>
        <family val="2"/>
      </rPr>
      <t>L.</t>
    </r>
  </si>
  <si>
    <t>Combretaceae</t>
  </si>
  <si>
    <t>Presença de cupim; Cipó-cabeludo</t>
  </si>
  <si>
    <t>Mangueira</t>
  </si>
  <si>
    <r>
      <rPr>
        <i/>
        <sz val="10"/>
        <color theme="1"/>
        <rFont val="Arial"/>
        <family val="2"/>
      </rPr>
      <t xml:space="preserve">Mangifera indica </t>
    </r>
    <r>
      <rPr>
        <sz val="10"/>
        <color theme="1"/>
        <rFont val="Arial"/>
        <family val="2"/>
      </rPr>
      <t>L.</t>
    </r>
  </si>
  <si>
    <t>Praça da Rua 41</t>
  </si>
  <si>
    <t>Noni</t>
  </si>
  <si>
    <r>
      <rPr>
        <i/>
        <sz val="10"/>
        <color theme="1"/>
        <rFont val="Arial"/>
        <family val="2"/>
      </rPr>
      <t xml:space="preserve">Morinda citrifolia </t>
    </r>
    <r>
      <rPr>
        <sz val="10"/>
        <color theme="1"/>
        <rFont val="Arial"/>
        <family val="2"/>
      </rPr>
      <t>L.</t>
    </r>
  </si>
  <si>
    <t>Rubiaceae</t>
  </si>
  <si>
    <t>Macaúba-barriguda</t>
  </si>
  <si>
    <r>
      <rPr>
        <i/>
        <sz val="10"/>
        <color theme="1"/>
        <rFont val="Arial"/>
        <family val="2"/>
      </rPr>
      <t xml:space="preserve">Acrocomia intumescens </t>
    </r>
    <r>
      <rPr>
        <sz val="10"/>
        <color theme="1"/>
        <rFont val="Arial"/>
        <family val="2"/>
      </rPr>
      <t>Drude</t>
    </r>
  </si>
  <si>
    <t>Dendêzeiro</t>
  </si>
  <si>
    <r>
      <rPr>
        <i/>
        <sz val="10"/>
        <color theme="1"/>
        <rFont val="Arial"/>
        <family val="2"/>
      </rPr>
      <t xml:space="preserve">Elaeis guineensis </t>
    </r>
    <r>
      <rPr>
        <sz val="10"/>
        <color theme="1"/>
        <rFont val="Arial"/>
        <family val="2"/>
      </rPr>
      <t>Jacq.</t>
    </r>
  </si>
  <si>
    <t>Presença de samambaia</t>
  </si>
  <si>
    <t>Flamboyant-mirim</t>
  </si>
  <si>
    <r>
      <rPr>
        <i/>
        <sz val="10"/>
        <color theme="1"/>
        <rFont val="Arial"/>
        <family val="2"/>
      </rPr>
      <t xml:space="preserve">Caesalpinia pulcherrima </t>
    </r>
    <r>
      <rPr>
        <sz val="10"/>
        <color theme="1"/>
        <rFont val="Arial"/>
        <family val="2"/>
      </rPr>
      <t>(L.) Sw.</t>
    </r>
  </si>
  <si>
    <t>1G</t>
  </si>
  <si>
    <t>Tamarindo</t>
  </si>
  <si>
    <r>
      <rPr>
        <i/>
        <sz val="10"/>
        <color theme="1"/>
        <rFont val="Arial"/>
        <family val="2"/>
      </rPr>
      <t>Tamarindus indica</t>
    </r>
    <r>
      <rPr>
        <sz val="10"/>
        <color theme="1"/>
        <rFont val="Arial"/>
        <family val="2"/>
      </rPr>
      <t xml:space="preserve"> L.</t>
    </r>
  </si>
  <si>
    <t>Palmeira-leque-de-fiji</t>
  </si>
  <si>
    <r>
      <rPr>
        <i/>
        <sz val="10"/>
        <color theme="1"/>
        <rFont val="Arial"/>
        <family val="2"/>
      </rPr>
      <t xml:space="preserve">Pritchardia pacifica </t>
    </r>
    <r>
      <rPr>
        <sz val="10"/>
        <color theme="1"/>
        <rFont val="Arial"/>
        <family val="2"/>
      </rPr>
      <t>Seem. &amp; H.Wendl.</t>
    </r>
  </si>
  <si>
    <t>Nim</t>
  </si>
  <si>
    <r>
      <rPr>
        <i/>
        <sz val="10"/>
        <color rgb="FF000000"/>
        <rFont val="Arial"/>
        <family val="2"/>
      </rPr>
      <t>Azadirachta indica</t>
    </r>
    <r>
      <rPr>
        <sz val="10"/>
        <color rgb="FF000000"/>
        <rFont val="Arial"/>
        <family val="2"/>
      </rPr>
      <t xml:space="preserve"> A. Juss.</t>
    </r>
  </si>
  <si>
    <t>Ipê-de-jardim</t>
  </si>
  <si>
    <r>
      <rPr>
        <i/>
        <sz val="10"/>
        <color theme="1"/>
        <rFont val="Arial"/>
        <family val="2"/>
      </rPr>
      <t xml:space="preserve">Tecoma stans </t>
    </r>
    <r>
      <rPr>
        <sz val="10"/>
        <color theme="1"/>
        <rFont val="Arial"/>
        <family val="2"/>
      </rPr>
      <t>(L.) Juss. ex Kunth</t>
    </r>
  </si>
  <si>
    <t>Amoreira</t>
  </si>
  <si>
    <r>
      <rPr>
        <i/>
        <sz val="10"/>
        <color theme="1"/>
        <rFont val="Arial"/>
        <family val="2"/>
      </rPr>
      <t xml:space="preserve">Morus nigra </t>
    </r>
    <r>
      <rPr>
        <sz val="10"/>
        <color theme="1"/>
        <rFont val="Arial"/>
        <family val="2"/>
      </rPr>
      <t>L.</t>
    </r>
  </si>
  <si>
    <t>Coqueiro</t>
  </si>
  <si>
    <r>
      <rPr>
        <i/>
        <sz val="10"/>
        <color theme="1"/>
        <rFont val="Arial"/>
        <family val="2"/>
      </rPr>
      <t>Cocos nucifera</t>
    </r>
    <r>
      <rPr>
        <sz val="10"/>
        <color theme="1"/>
        <rFont val="Arial"/>
        <family val="2"/>
      </rPr>
      <t xml:space="preserve"> L.</t>
    </r>
  </si>
  <si>
    <t>FIgueira-benjamim</t>
  </si>
  <si>
    <t>Praça da Rua 7</t>
  </si>
  <si>
    <t>Palmeira-rabo-de-peixe</t>
  </si>
  <si>
    <r>
      <rPr>
        <i/>
        <sz val="10"/>
        <color theme="1"/>
        <rFont val="Arial"/>
        <family val="2"/>
      </rPr>
      <t xml:space="preserve">Caryota urens </t>
    </r>
    <r>
      <rPr>
        <sz val="10"/>
        <color theme="1"/>
        <rFont val="Arial"/>
        <family val="2"/>
      </rPr>
      <t>L.</t>
    </r>
  </si>
  <si>
    <t>1D/1E</t>
  </si>
  <si>
    <t>Próxima à parede</t>
  </si>
  <si>
    <t>Areca-bambu</t>
  </si>
  <si>
    <r>
      <rPr>
        <i/>
        <sz val="10"/>
        <color theme="1"/>
        <rFont val="Arial"/>
        <family val="2"/>
      </rPr>
      <t xml:space="preserve">Dypsis lutescens </t>
    </r>
    <r>
      <rPr>
        <sz val="10"/>
        <color theme="1"/>
        <rFont val="Arial"/>
        <family val="2"/>
      </rPr>
      <t>(H.Wendl.) Beentje &amp; J.Dransf.</t>
    </r>
  </si>
  <si>
    <t>Praça José dos Santos</t>
  </si>
  <si>
    <t>Casuarina</t>
  </si>
  <si>
    <r>
      <rPr>
        <i/>
        <sz val="10"/>
        <color theme="1"/>
        <rFont val="Arial"/>
        <family val="2"/>
      </rPr>
      <t xml:space="preserve">Casuarina equisetifolia </t>
    </r>
    <r>
      <rPr>
        <sz val="10"/>
        <color theme="1"/>
        <rFont val="Arial"/>
        <family val="2"/>
      </rPr>
      <t>L.</t>
    </r>
  </si>
  <si>
    <t>Casuarinaceae</t>
  </si>
  <si>
    <t>1A/1E</t>
  </si>
  <si>
    <t>Flamboyant</t>
  </si>
  <si>
    <r>
      <t xml:space="preserve">Delonix regia </t>
    </r>
    <r>
      <rPr>
        <sz val="10"/>
        <color theme="1"/>
        <rFont val="Arial"/>
      </rPr>
      <t>(Bojer ex Hook.) Raf.</t>
    </r>
  </si>
  <si>
    <t>Cipó-cabeludo; Presença de formigueiro</t>
  </si>
  <si>
    <t>Fungo no tronco; Cipó-cabeludo</t>
  </si>
  <si>
    <t>1A/1B/1D</t>
  </si>
  <si>
    <t>Fungo no tronco</t>
  </si>
  <si>
    <t>-</t>
  </si>
  <si>
    <t>Academia da Cidade - Cohab</t>
  </si>
  <si>
    <t>Abricó-de-macaco</t>
  </si>
  <si>
    <t>Couroupita guianensis Aubl.</t>
  </si>
  <si>
    <t>Lecythidaceae</t>
  </si>
  <si>
    <t>Ficus</t>
  </si>
  <si>
    <r>
      <rPr>
        <i/>
        <sz val="10"/>
        <color theme="1"/>
        <rFont val="Arial"/>
        <family val="2"/>
      </rPr>
      <t xml:space="preserve">Ficus </t>
    </r>
    <r>
      <rPr>
        <sz val="10"/>
        <color theme="1"/>
        <rFont val="Arial"/>
        <family val="2"/>
      </rPr>
      <t>sp.</t>
    </r>
  </si>
  <si>
    <t>Pau-brasil</t>
  </si>
  <si>
    <r>
      <rPr>
        <i/>
        <sz val="10"/>
        <color theme="1"/>
        <rFont val="Arial"/>
        <family val="2"/>
      </rPr>
      <t>Paubrasilia echinata</t>
    </r>
    <r>
      <rPr>
        <sz val="10"/>
        <color theme="1"/>
        <rFont val="Arial"/>
        <family val="2"/>
      </rPr>
      <t xml:space="preserve"> (Lam.) E.Gagnon, H.C.Lima &amp; G.P.Lewis</t>
    </r>
  </si>
  <si>
    <t>Praça da PE-60</t>
  </si>
  <si>
    <t>1A/1D/1E</t>
  </si>
  <si>
    <t>Palmeira-rabo-de-raposa</t>
  </si>
  <si>
    <r>
      <rPr>
        <i/>
        <sz val="10"/>
        <color theme="1"/>
        <rFont val="Arial"/>
        <family val="2"/>
      </rPr>
      <t>Wodyetia bifurcata</t>
    </r>
    <r>
      <rPr>
        <sz val="10"/>
        <color theme="1"/>
        <rFont val="Arial"/>
        <family val="2"/>
      </rPr>
      <t xml:space="preserve"> A.K.Irvine</t>
    </r>
  </si>
  <si>
    <t>Ipê-amarelo</t>
  </si>
  <si>
    <r>
      <rPr>
        <i/>
        <sz val="10"/>
        <color theme="1"/>
        <rFont val="Arial"/>
        <family val="2"/>
      </rPr>
      <t xml:space="preserve">Handroanthus chrysotrichus </t>
    </r>
    <r>
      <rPr>
        <sz val="10"/>
        <color theme="1"/>
        <rFont val="Arial"/>
        <family val="2"/>
      </rPr>
      <t>(Mart. ex DC.) Mattos</t>
    </r>
  </si>
  <si>
    <t>Praça do Trevo</t>
  </si>
  <si>
    <t>Sagu-de-jardim</t>
  </si>
  <si>
    <r>
      <rPr>
        <i/>
        <sz val="10"/>
        <color theme="1"/>
        <rFont val="Arial"/>
        <family val="2"/>
      </rPr>
      <t>Cycas revoluta</t>
    </r>
    <r>
      <rPr>
        <sz val="10"/>
        <color theme="1"/>
        <rFont val="Arial"/>
        <family val="2"/>
      </rPr>
      <t xml:space="preserve"> Thunb.</t>
    </r>
  </si>
  <si>
    <t>Cycadaceae</t>
  </si>
  <si>
    <t>Terminalia catappa L.</t>
  </si>
  <si>
    <t>E - Exótica</t>
  </si>
  <si>
    <t>0 - Morta</t>
  </si>
  <si>
    <t>0 - Nenhum</t>
  </si>
  <si>
    <t>0 - Sim           1 - Não</t>
  </si>
  <si>
    <t>0 - Normal       1 - Conflito</t>
  </si>
  <si>
    <t>0 - Nenhuma</t>
  </si>
  <si>
    <t>0 - Normal</t>
  </si>
  <si>
    <t>N - Nativa</t>
  </si>
  <si>
    <t>1 - Ruim</t>
  </si>
  <si>
    <t>1 - Superficial</t>
  </si>
  <si>
    <t>1A - Poste e/ou caixa elétrica</t>
  </si>
  <si>
    <t>1 - Leve</t>
  </si>
  <si>
    <t>1 - Danificada</t>
  </si>
  <si>
    <t>2 - Regular</t>
  </si>
  <si>
    <t>2 - Quebra</t>
  </si>
  <si>
    <t>1B - Instalações subterrâneas</t>
  </si>
  <si>
    <t>1B - Rede elétrica/fiação de telefonia</t>
  </si>
  <si>
    <t>2 - Drástica</t>
  </si>
  <si>
    <t>3 - Boa</t>
  </si>
  <si>
    <t>3 - Destrói</t>
  </si>
  <si>
    <t>1C - Parada de transporte público</t>
  </si>
  <si>
    <t>1C - Residências</t>
  </si>
  <si>
    <t>3 - Erradicação</t>
  </si>
  <si>
    <t>1D - Residências e/ou estruturas urbanas</t>
  </si>
  <si>
    <t>1D - Iluminação</t>
  </si>
  <si>
    <t>1F - Semáforo</t>
  </si>
  <si>
    <t>1G - Placa de sinalização</t>
  </si>
  <si>
    <t>Soma de Ocorrência</t>
  </si>
  <si>
    <t>Rótulos de Linha</t>
  </si>
  <si>
    <t>Acrocomia intumescens Drude</t>
  </si>
  <si>
    <t>Azadirachta indica A. Juss.</t>
  </si>
  <si>
    <t>Caesalpinia pulcherrima (L.) Sw.</t>
  </si>
  <si>
    <t>Caryota urens L.</t>
  </si>
  <si>
    <t>Cassia grandis L.f.</t>
  </si>
  <si>
    <t>Casuarina equisetifolia L.</t>
  </si>
  <si>
    <t>Ceiba speciosa (A.St.-Hil.) Ravenna</t>
  </si>
  <si>
    <t>Clitoria fairchildiana R.A.Howard</t>
  </si>
  <si>
    <t>Cocos nucifera L.</t>
  </si>
  <si>
    <t>Cycas revoluta Thunb.</t>
  </si>
  <si>
    <t>Delonix regia (Bojer ex Hook.) Raf.</t>
  </si>
  <si>
    <t>Dypsis lutescens (H.Wendl.) Beentje &amp; J.Dransf.</t>
  </si>
  <si>
    <t>Elaeis guineensis Jacq.</t>
  </si>
  <si>
    <t>Ficus benjamina L.</t>
  </si>
  <si>
    <t>Ficus sp.</t>
  </si>
  <si>
    <t>Handroanthus chrysotrichus (Mart. ex DC.) Mattos</t>
  </si>
  <si>
    <t>Handroanthus impetiginosus (Mart. ex DC.) Mattos</t>
  </si>
  <si>
    <t>Mangifera indica L.</t>
  </si>
  <si>
    <t>Mimosa caesalpiniifolia Benth.</t>
  </si>
  <si>
    <t>Morinda citrifolia L.</t>
  </si>
  <si>
    <t>Morus nigra L.</t>
  </si>
  <si>
    <t>Paubrasilia echinata (Lam.) E.Gagnon, H.C.Lima &amp; G.P.Lewis</t>
  </si>
  <si>
    <t>Phoenix roebelenii O'Brien</t>
  </si>
  <si>
    <t>Pithecellobium dulce (Roxb.) Benth.</t>
  </si>
  <si>
    <t>Pritchardia pacifica Seem. &amp; H.Wendl.</t>
  </si>
  <si>
    <t>Roystonea oleracea (Jacq.) O.F.Cook</t>
  </si>
  <si>
    <t>Schinus terebinthifolia Raddi</t>
  </si>
  <si>
    <t>Spathodea campanulata P. Beauv.</t>
  </si>
  <si>
    <t>Swietenia cf. macrophylla King</t>
  </si>
  <si>
    <t>Syzygium cumini (L.) Skeels</t>
  </si>
  <si>
    <t>Talipariti pernambucense (Arruda) Bovini</t>
  </si>
  <si>
    <t>Tamarindus indica L.</t>
  </si>
  <si>
    <t>Tecoma stans (L.) Juss. ex Kunth</t>
  </si>
  <si>
    <t>Wodyetia bifurcata A.K.Irvine</t>
  </si>
  <si>
    <t>Total Geral</t>
  </si>
  <si>
    <t>Espécies</t>
  </si>
  <si>
    <t>Indivíduos</t>
  </si>
  <si>
    <t>pi</t>
  </si>
  <si>
    <t>ln pi</t>
  </si>
  <si>
    <t>pi * ln pi</t>
  </si>
  <si>
    <t>H'</t>
  </si>
  <si>
    <t>Hmax</t>
  </si>
  <si>
    <t>J'</t>
  </si>
  <si>
    <t>FR (%)</t>
  </si>
  <si>
    <t>Total</t>
  </si>
  <si>
    <t>Morta</t>
  </si>
  <si>
    <t>Ruim</t>
  </si>
  <si>
    <t>Regular</t>
  </si>
  <si>
    <t>Boa</t>
  </si>
  <si>
    <t>raiz</t>
  </si>
  <si>
    <t>Nenhum</t>
  </si>
  <si>
    <t>Superficial</t>
  </si>
  <si>
    <t>Quebra</t>
  </si>
  <si>
    <t>Destrói</t>
  </si>
  <si>
    <t>poda realizada</t>
  </si>
  <si>
    <t>Normal</t>
  </si>
  <si>
    <t>Danificada</t>
  </si>
  <si>
    <t>necessidade de poda</t>
  </si>
  <si>
    <t>Nenhuma</t>
  </si>
  <si>
    <t>Leve</t>
  </si>
  <si>
    <t>Drástica</t>
  </si>
  <si>
    <t>Erradicação</t>
  </si>
  <si>
    <t>Rede elétrica</t>
  </si>
  <si>
    <t>copa + rede</t>
  </si>
  <si>
    <t>copa + rede + iluminação</t>
  </si>
  <si>
    <t>copa + iluminação</t>
  </si>
  <si>
    <t>sim</t>
  </si>
  <si>
    <t>poste</t>
  </si>
  <si>
    <t>poste + resid + árv</t>
  </si>
  <si>
    <t>poste + resid</t>
  </si>
  <si>
    <t>poste + árv</t>
  </si>
  <si>
    <t>resid + árv</t>
  </si>
  <si>
    <t>resid</t>
  </si>
  <si>
    <t>árv</t>
  </si>
  <si>
    <t>placa</t>
  </si>
  <si>
    <t>Classe I</t>
  </si>
  <si>
    <t>menor q 1,5</t>
  </si>
  <si>
    <t>Classe II</t>
  </si>
  <si>
    <t>1,5-6m</t>
  </si>
  <si>
    <t>Classe III</t>
  </si>
  <si>
    <t>6-12m</t>
  </si>
  <si>
    <t>Classe IV</t>
  </si>
  <si>
    <t>maior igual q 12</t>
  </si>
  <si>
    <t>menor que 1</t>
  </si>
  <si>
    <t>1-1,5m</t>
  </si>
  <si>
    <t>1,5-2m</t>
  </si>
  <si>
    <t>maior igual q 2</t>
  </si>
  <si>
    <t>total</t>
  </si>
  <si>
    <t>Ht</t>
  </si>
  <si>
    <t>Hb</t>
  </si>
  <si>
    <t>I</t>
  </si>
  <si>
    <t>II</t>
  </si>
  <si>
    <t>III</t>
  </si>
  <si>
    <t>IV</t>
  </si>
  <si>
    <t>altura bifurcação</t>
  </si>
  <si>
    <t>altura total</t>
  </si>
  <si>
    <t>%</t>
  </si>
  <si>
    <t>Buganvília</t>
  </si>
  <si>
    <r>
      <t>Bougainvillea spectabilis</t>
    </r>
    <r>
      <rPr>
        <sz val="10"/>
        <color theme="1"/>
        <rFont val="Arial"/>
        <family val="2"/>
      </rPr>
      <t xml:space="preserve"> Willd.</t>
    </r>
  </si>
  <si>
    <r>
      <t xml:space="preserve">Delonix regia </t>
    </r>
    <r>
      <rPr>
        <sz val="10"/>
        <color theme="1"/>
        <rFont val="Arial"/>
        <family val="2"/>
      </rPr>
      <t>(Bojer ex Hook.) Raf.</t>
    </r>
  </si>
  <si>
    <t>Ipê-rosa</t>
  </si>
  <si>
    <t>sem bifurcação (palmeiras)</t>
  </si>
  <si>
    <t>Espécime jovem</t>
  </si>
  <si>
    <t>% espécies</t>
  </si>
  <si>
    <t>TOTAL</t>
  </si>
  <si>
    <t>fitossanidade</t>
  </si>
  <si>
    <t>Outras copas</t>
  </si>
  <si>
    <t>Bougainvillea spectabilis Willd.</t>
  </si>
  <si>
    <t>1E - Outras árvores</t>
  </si>
  <si>
    <t>1A - Outras copas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</si>
</sst>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000"/>
    <numFmt numFmtId="165" formatCode="0.0000"/>
    <numFmt numFmtId="166" formatCode="0.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</font>
    <font>
      <sz val="10"/>
      <name val="Arial"/>
      <family val="2"/>
    </font>
    <font>
      <i/>
      <sz val="1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FF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rgb="FFFFFFFF"/>
      </patternFill>
    </fill>
  </fills>
  <borders count="4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/>
    <xf numFmtId="0" fontId="4" fillId="3" borderId="1" xfId="0" applyFont="1" applyFill="1" applyBorder="1"/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3" fillId="3" borderId="3" xfId="0" applyFont="1" applyFill="1" applyBorder="1"/>
    <xf numFmtId="0" fontId="3" fillId="3" borderId="3" xfId="0" applyFont="1" applyFill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left" vertical="top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" fillId="3" borderId="3" xfId="0" applyNumberFormat="1" applyFont="1" applyFill="1" applyBorder="1"/>
    <xf numFmtId="0" fontId="1" fillId="3" borderId="3" xfId="0" applyFont="1" applyFill="1" applyBorder="1" applyAlignment="1">
      <alignment horizontal="left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5" borderId="0" xfId="0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0" fillId="3" borderId="1" xfId="0" applyFont="1" applyFill="1" applyBorder="1"/>
    <xf numFmtId="0" fontId="0" fillId="0" borderId="1" xfId="0" applyFont="1" applyBorder="1"/>
    <xf numFmtId="0" fontId="3" fillId="3" borderId="3" xfId="0" applyFont="1" applyFill="1" applyBorder="1" applyAlignment="1">
      <alignment vertical="center"/>
    </xf>
    <xf numFmtId="2" fontId="3" fillId="3" borderId="3" xfId="0" applyNumberFormat="1" applyFont="1" applyFill="1" applyBorder="1" applyAlignment="1">
      <alignment horizontal="center"/>
    </xf>
    <xf numFmtId="0" fontId="0" fillId="3" borderId="3" xfId="0" applyFont="1" applyFill="1" applyBorder="1"/>
    <xf numFmtId="0" fontId="0" fillId="6" borderId="0" xfId="0" applyFill="1"/>
    <xf numFmtId="0" fontId="0" fillId="6" borderId="0" xfId="0" applyFill="1" applyAlignment="1">
      <alignment horizontal="center"/>
    </xf>
    <xf numFmtId="2" fontId="0" fillId="0" borderId="0" xfId="0" applyNumberFormat="1" applyAlignment="1">
      <alignment horizontal="left"/>
    </xf>
    <xf numFmtId="2" fontId="3" fillId="0" borderId="1" xfId="0" applyNumberFormat="1" applyFont="1" applyFill="1" applyBorder="1" applyAlignment="1">
      <alignment horizontal="center"/>
    </xf>
    <xf numFmtId="2" fontId="0" fillId="0" borderId="0" xfId="0" applyNumberFormat="1"/>
    <xf numFmtId="0" fontId="10" fillId="0" borderId="2" xfId="0" applyFont="1" applyBorder="1" applyAlignment="1">
      <alignment horizontal="left"/>
    </xf>
    <xf numFmtId="0" fontId="10" fillId="0" borderId="2" xfId="0" applyNumberFormat="1" applyFont="1" applyBorder="1"/>
    <xf numFmtId="0" fontId="11" fillId="0" borderId="0" xfId="0" applyFont="1" applyAlignment="1">
      <alignment horizontal="left" indent="1"/>
    </xf>
    <xf numFmtId="0" fontId="11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166" fontId="0" fillId="0" borderId="0" xfId="0" applyNumberFormat="1"/>
    <xf numFmtId="0" fontId="4" fillId="0" borderId="1" xfId="0" applyFont="1" applyFill="1" applyBorder="1"/>
    <xf numFmtId="0" fontId="8" fillId="7" borderId="1" xfId="0" applyFont="1" applyFill="1" applyBorder="1" applyAlignment="1">
      <alignment horizontal="left"/>
    </xf>
  </cellXfs>
  <cellStyles count="1"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Alturas!$J$3</c:f>
              <c:strCache>
                <c:ptCount val="1"/>
                <c:pt idx="0">
                  <c:v>Ht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3.7400649004333221E-3"/>
                  <c:y val="-1.0059319432901424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6A-4711-8EB1-E3710AD23220}"/>
                </c:ext>
              </c:extLst>
            </c:dLbl>
            <c:dLbl>
              <c:idx val="3"/>
              <c:layout>
                <c:manualLayout>
                  <c:x val="-1.6830292051949795E-2"/>
                  <c:y val="-1.0059319432901424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6A-4711-8EB1-E3710AD232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7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Alturas!$I$4:$I$7</c:f>
              <c:strCache>
                <c:ptCount val="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</c:strCache>
            </c:strRef>
          </c:cat>
          <c:val>
            <c:numRef>
              <c:f>Alturas!$J$4:$J$7</c:f>
              <c:numCache>
                <c:formatCode>0.00</c:formatCode>
                <c:ptCount val="4"/>
                <c:pt idx="0">
                  <c:v>6.45</c:v>
                </c:pt>
                <c:pt idx="1">
                  <c:v>45.16</c:v>
                </c:pt>
                <c:pt idx="2">
                  <c:v>30.97</c:v>
                </c:pt>
                <c:pt idx="3">
                  <c:v>17.420000000000002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77-4412-BC4B-76BDE36C58FB}"/>
            </c:ext>
          </c:extLst>
        </c:ser>
        <c:ser>
          <c:idx val="1"/>
          <c:order val="1"/>
          <c:tx>
            <c:strRef>
              <c:f>Alturas!$K$3</c:f>
              <c:strCache>
                <c:ptCount val="1"/>
                <c:pt idx="0">
                  <c:v>Hb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1.3090227151516439E-2"/>
                  <c:y val="8.230447341014652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6A-4711-8EB1-E3710AD23220}"/>
                </c:ext>
              </c:extLst>
            </c:dLbl>
            <c:dLbl>
              <c:idx val="2"/>
              <c:layout>
                <c:manualLayout>
                  <c:x val="1.3090227151516509E-2"/>
                  <c:y val="8.23044734101455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6A-4711-8EB1-E3710AD232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7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Alturas!$I$4:$I$7</c:f>
              <c:strCache>
                <c:ptCount val="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</c:strCache>
            </c:strRef>
          </c:cat>
          <c:val>
            <c:numRef>
              <c:f>Alturas!$K$4:$K$7</c:f>
              <c:numCache>
                <c:formatCode>0.00</c:formatCode>
                <c:ptCount val="4"/>
                <c:pt idx="0">
                  <c:v>36.36</c:v>
                </c:pt>
                <c:pt idx="1">
                  <c:v>15.15</c:v>
                </c:pt>
                <c:pt idx="2">
                  <c:v>16.670000000000002</c:v>
                </c:pt>
                <c:pt idx="3">
                  <c:v>31.82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77-4412-BC4B-76BDE36C58F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3"/>
        <c:axId val="2113317472"/>
        <c:axId val="2114273664"/>
      </c:barChart>
      <c:catAx>
        <c:axId val="21133174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7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pt-BR" sz="1700" b="1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Classes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700" b="1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7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2114273664"/>
        <c:crossesAt val="0"/>
        <c:auto val="1"/>
        <c:lblAlgn val="ctr"/>
        <c:lblOffset val="100"/>
        <c:noMultiLvlLbl val="0"/>
      </c:catAx>
      <c:valAx>
        <c:axId val="2114273664"/>
        <c:scaling>
          <c:orientation val="minMax"/>
          <c:max val="100"/>
        </c:scaling>
        <c:delete val="0"/>
        <c:axPos val="l"/>
        <c:majorGridlines>
          <c:spPr>
            <a:ln w="9525" cap="rnd" cmpd="sng" algn="ctr">
              <a:noFill/>
              <a:round/>
              <a:headEnd type="none"/>
            </a:ln>
            <a:effectLst>
              <a:softEdge rad="0"/>
            </a:effectLst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7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pt-BR" sz="1700" b="1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Frequência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700" b="1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7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211331747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77931851438924"/>
          <c:y val="3.6512909182282775E-2"/>
          <c:w val="0.28315600334904373"/>
          <c:h val="0.113264717302424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Famílias!$F$4</c:f>
              <c:strCache>
                <c:ptCount val="1"/>
                <c:pt idx="0">
                  <c:v>Espécies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Famílias!$E$5:$E$18</c:f>
              <c:strCache>
                <c:ptCount val="14"/>
                <c:pt idx="0">
                  <c:v>Arecaceae</c:v>
                </c:pt>
                <c:pt idx="1">
                  <c:v>Fabaceae</c:v>
                </c:pt>
                <c:pt idx="2">
                  <c:v>Bignoniaceae</c:v>
                </c:pt>
                <c:pt idx="3">
                  <c:v>Moraceae</c:v>
                </c:pt>
                <c:pt idx="4">
                  <c:v>Malvaceae</c:v>
                </c:pt>
                <c:pt idx="5">
                  <c:v>Anacardiaceae</c:v>
                </c:pt>
                <c:pt idx="6">
                  <c:v>Meliaceae</c:v>
                </c:pt>
                <c:pt idx="7">
                  <c:v>Combretaceae</c:v>
                </c:pt>
                <c:pt idx="8">
                  <c:v>Lecythidaceae</c:v>
                </c:pt>
                <c:pt idx="9">
                  <c:v>Rubiaceae</c:v>
                </c:pt>
                <c:pt idx="10">
                  <c:v>Casuarinaceae</c:v>
                </c:pt>
                <c:pt idx="11">
                  <c:v>Cycadaceae</c:v>
                </c:pt>
                <c:pt idx="12">
                  <c:v>Myrtaceae</c:v>
                </c:pt>
                <c:pt idx="13">
                  <c:v>Nyctaginaceae</c:v>
                </c:pt>
              </c:strCache>
            </c:strRef>
          </c:cat>
          <c:val>
            <c:numRef>
              <c:f>Famílias!$F$5:$F$18</c:f>
              <c:numCache>
                <c:formatCode>General</c:formatCode>
                <c:ptCount val="14"/>
                <c:pt idx="0">
                  <c:v>9</c:v>
                </c:pt>
                <c:pt idx="1">
                  <c:v>8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50-4EA3-8B76-17C9D8D46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8015359"/>
        <c:axId val="592986095"/>
      </c:barChart>
      <c:catAx>
        <c:axId val="67801535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Famílias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2986095"/>
        <c:crosses val="autoZero"/>
        <c:auto val="1"/>
        <c:lblAlgn val="ctr"/>
        <c:lblOffset val="100"/>
        <c:noMultiLvlLbl val="0"/>
      </c:catAx>
      <c:valAx>
        <c:axId val="59298609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Número</a:t>
                </a:r>
                <a:r>
                  <a:rPr lang="pt-BR" baseline="0"/>
                  <a:t> de espécies</a:t>
                </a:r>
                <a:endParaRPr lang="pt-BR"/>
              </a:p>
            </c:rich>
          </c:tx>
          <c:layout>
            <c:manualLayout>
              <c:xMode val="edge"/>
              <c:yMode val="edge"/>
              <c:x val="8.1826731044730931E-3"/>
              <c:y val="5.861772655261084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7801535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304799</xdr:colOff>
      <xdr:row>7</xdr:row>
      <xdr:rowOff>133347</xdr:rowOff>
    </xdr:from>
    <xdr:to>
      <xdr:col>19</xdr:col>
      <xdr:colOff>0</xdr:colOff>
      <xdr:row>32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D31F149-9B12-414A-B8DD-4B7CED3F43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606537</xdr:colOff>
      <xdr:row>1</xdr:row>
      <xdr:rowOff>20068</xdr:rowOff>
    </xdr:from>
    <xdr:to>
      <xdr:col>24</xdr:col>
      <xdr:colOff>8504</xdr:colOff>
      <xdr:row>22</xdr:row>
      <xdr:rowOff>39120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70D26C-8DC5-44BE-9C37-CAE330C2B9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abricio" refreshedDate="44533.895858912038" createdVersion="6" refreshedVersion="6" minRefreshableVersion="3" recordCount="155" xr:uid="{262EF823-9177-44FC-88EA-413A24A71761}">
  <cacheSource type="worksheet">
    <worksheetSource name="Tabela1"/>
  </cacheSource>
  <cacheFields count="16">
    <cacheField name="Bairro" numFmtId="0">
      <sharedItems/>
    </cacheField>
    <cacheField name="Praça" numFmtId="0">
      <sharedItems/>
    </cacheField>
    <cacheField name="Nome comum" numFmtId="0">
      <sharedItems count="39">
        <s v="Palmeira-imperial"/>
        <s v="Algodão-da-praia"/>
        <s v="Figueira-benjamim"/>
        <s v="Ipê-rosa"/>
        <s v="Palmeira-fênix"/>
        <s v="Buganvília"/>
        <s v="Paineira"/>
        <s v="Mata-fome"/>
        <s v="Azeitona-preta"/>
        <s v="Aroeira-vermelha"/>
        <s v="Cássia-gigante"/>
        <s v="Sabiá"/>
        <s v="Mogno-brasileiro"/>
        <s v="Bisnagueira"/>
        <s v="Sombreiro"/>
        <s v="Amendoeira-da-praia"/>
        <s v="Mangueira"/>
        <s v="Noni"/>
        <s v="Macaúba-barriguda"/>
        <s v="Dendêzeiro"/>
        <s v="Coqueiro"/>
        <s v="Flamboyant-mirim"/>
        <s v="Tamarindo"/>
        <s v="Palmeira-leque-de-fiji"/>
        <s v="Nim"/>
        <s v="Ipê-de-jardim"/>
        <s v="Amoreira"/>
        <s v="Palmeira-rabo-de-peixe"/>
        <s v="Areca-bambu"/>
        <s v="Casuarina"/>
        <s v="Flamboyant"/>
        <s v="Abricó-de-macaco"/>
        <s v="Ficus"/>
        <s v="Pau-brasil"/>
        <s v="Palmeira-rabo-de-raposa"/>
        <s v="Ipê-amarelo"/>
        <s v="Sagu-de-jardim"/>
        <s v="Buganvile" u="1"/>
        <s v="Ipê-roxo" u="1"/>
      </sharedItems>
    </cacheField>
    <cacheField name="Nome científico" numFmtId="0">
      <sharedItems count="67">
        <s v="Roystonea oleracea (Jacq.) O.F.Cook"/>
        <s v="Talipariti pernambucense (Arruda) Bovini"/>
        <s v="Ficus benjamina L."/>
        <s v="Handroanthus impetiginosus (Mart. ex DC.) Mattos"/>
        <s v="Phoenix roebelenii O'Brien"/>
        <s v="Bougainvillea spectabilis Willd."/>
        <s v="Ceiba speciosa (A.St.-Hil.) Ravenna"/>
        <s v="Pithecellobium dulce (Roxb.) Benth."/>
        <s v="Syzygium cumini (L.) Skeels"/>
        <s v="Schinus terebinthifolia Raddi"/>
        <s v="Cassia grandis L.f."/>
        <s v="Mimosa caesalpiniifolia Benth."/>
        <s v="Swietenia cf. macrophylla King"/>
        <s v="Spathodea campanulata P. Beauv."/>
        <s v="Clitoria fairchildiana R.A.Howard"/>
        <s v="Terminalia catappa L."/>
        <s v="Mangifera indica L."/>
        <s v="Morinda citrifolia L."/>
        <s v="Acrocomia intumescens Drude"/>
        <s v="Elaeis guineensis Jacq."/>
        <s v="Cocos nucifera L."/>
        <s v="Caesalpinia pulcherrima (L.) Sw."/>
        <s v="Tamarindus indica L."/>
        <s v="Pritchardia pacifica Seem. &amp; H.Wendl."/>
        <s v="Azadirachta indica A. Juss."/>
        <s v="Tecoma stans (L.) Juss. ex Kunth"/>
        <s v="Morus nigra L."/>
        <s v="Caryota urens L."/>
        <s v="Dypsis lutescens (H.Wendl.) Beentje &amp; J.Dransf."/>
        <s v="Casuarina equisetifolia L."/>
        <s v="Delonix regia (Bojer ex Hook.) Raf."/>
        <s v="Couroupita guianensis Aubl."/>
        <s v="Ficus sp."/>
        <s v="Paubrasilia echinata (Lam.) E.Gagnon, H.C.Lima &amp; G.P.Lewis"/>
        <s v="Wodyetia bifurcata A.K.Irvine"/>
        <s v="Handroanthus chrysotrichus (Mart. ex DC.) Mattos"/>
        <s v="Cycas revoluta Thunb."/>
        <s v="Veitchia merrillii (Becc.) H.E.Moore" u="1"/>
        <s v="Senna siamea (Lam.) H.S.Irwin &amp; Barneby" u="1"/>
        <s v="Cassia fistula L." u="1"/>
        <s v="Tabebuia roseoalba (Ridl.) Sandwich" u="1"/>
        <s v="Artocarpus altilis (Parkinson ex F.A.Zorn) Fosberg" u="1"/>
        <s v="Anacardium occidentale L." u="1"/>
        <s v="Pandanus utilis Bory" u="1"/>
        <s v="Dypsis decaryi (Jum.) Beentje &amp; J.Dransf." u="1"/>
        <s v="Syzygium malaccense (L.) Merr. &amp; L.M.Perry" u="1"/>
        <s v="Tabebuia heterophylla (DC.) Britton" u="1"/>
        <s v="Não identificada 5 (morta)" u="1"/>
        <s v="Não identificada 6 (morta)" u="1"/>
        <s v="Prosopis juliflora (Sw.) DC." u="1"/>
        <s v="Não identificada 7 (morta)" u="1"/>
        <s v="Citrus sinensis (L.) Osbeck" u="1"/>
        <s v="Jacaranda brasiliana (Lam.) Pers." u="1"/>
        <s v="Cocos nucifera var. nana Griff." u="1"/>
        <s v="Thespesia populnea (L.) Sol. ex Corrêa" u="1"/>
        <s v="Artocarpus heterophyllus Lam." u="1"/>
        <s v="Carica papaya L." u="1"/>
        <s v="Bougainvillea sp." u="1"/>
        <s v="Tectona grandis L.f." u="1"/>
        <s v="Adenanthera pavonina L." u="1"/>
        <s v="Leucaena leucocephala (Lam.) de Wit" u="1"/>
        <s v="Spondias mombin L." u="1"/>
        <s v="Moringa oleifera Lam." u="1"/>
        <s v="Caesalpinia pluviosa DC." u="1"/>
        <s v="Persea americana Mill." u="1"/>
        <s v="Annona squamosa L." u="1"/>
        <s v="Dracaena fragrans (L.) Ker Gawl" u="1"/>
      </sharedItems>
    </cacheField>
    <cacheField name="Família" numFmtId="0">
      <sharedItems count="23">
        <s v="Arecaceae"/>
        <s v="Malvaceae"/>
        <s v="Moraceae"/>
        <s v="Bignoniaceae"/>
        <s v="Nyctaginaceae"/>
        <s v="Fabaceae"/>
        <s v="Myrtaceae"/>
        <s v="Anacardiaceae"/>
        <s v="Meliaceae"/>
        <s v="Combretaceae"/>
        <s v="Rubiaceae"/>
        <s v="Casuarinaceae"/>
        <s v="Lecythidaceae"/>
        <s v="Cycadaceae"/>
        <s v="-" u="1"/>
        <s v="Asparagaceae" u="1"/>
        <s v="Annonaceae" u="1"/>
        <s v="Moringaceae" u="1"/>
        <s v="Lamiaceae" u="1"/>
        <s v="Rutaceae" u="1"/>
        <s v="Caricaceae" u="1"/>
        <s v="Lauraceae" u="1"/>
        <s v="Pandanaceae" u="1"/>
      </sharedItems>
    </cacheField>
    <cacheField name="Origem" numFmtId="0">
      <sharedItems count="3">
        <s v="E"/>
        <s v="N"/>
        <s v="-"/>
      </sharedItems>
    </cacheField>
    <cacheField name="Fitossanidade" numFmtId="0">
      <sharedItems containsSemiMixedTypes="0" containsString="0" containsNumber="1" containsInteger="1" minValue="0" maxValue="3"/>
    </cacheField>
    <cacheField name="Problema na raiz" numFmtId="0">
      <sharedItems containsSemiMixedTypes="0" containsString="0" containsNumber="1" containsInteger="1" minValue="0" maxValue="2" count="3">
        <n v="0"/>
        <n v="1"/>
        <n v="2"/>
      </sharedItems>
    </cacheField>
    <cacheField name="Afastamento predial" numFmtId="0">
      <sharedItems containsMixedTypes="1" containsNumber="1" containsInteger="1" minValue="0" maxValue="0" count="9">
        <n v="0"/>
        <s v="1A/1D"/>
        <s v="1D"/>
        <s v="1E"/>
        <s v="1G"/>
        <s v="1A"/>
        <s v="1D/1E"/>
        <s v="1A/1E"/>
        <s v="1A/1D/1E"/>
      </sharedItems>
    </cacheField>
    <cacheField name="Copa" numFmtId="0">
      <sharedItems containsMixedTypes="1" containsNumber="1" containsInteger="1" minValue="0" maxValue="0" count="6">
        <n v="0"/>
        <s v="1A/1B"/>
        <s v="1A"/>
        <s v="1B"/>
        <s v="1A/1D"/>
        <s v="1A/1B/1D"/>
      </sharedItems>
    </cacheField>
    <cacheField name="Necessidade de poda" numFmtId="0">
      <sharedItems containsSemiMixedTypes="0" containsString="0" containsNumber="1" containsInteger="1" minValue="0" maxValue="3" count="3">
        <n v="1"/>
        <n v="0"/>
        <n v="3"/>
      </sharedItems>
    </cacheField>
    <cacheField name="Poda realizada" numFmtId="0">
      <sharedItems containsSemiMixedTypes="0" containsString="0" containsNumber="1" containsInteger="1" minValue="0" maxValue="1"/>
    </cacheField>
    <cacheField name="Altura" numFmtId="0">
      <sharedItems containsSemiMixedTypes="0" containsString="0" containsNumber="1" minValue="0.65" maxValue="16"/>
    </cacheField>
    <cacheField name="Altura 1ª bifurcação" numFmtId="2">
      <sharedItems containsMixedTypes="1" containsNumber="1" minValue="0.05" maxValue="10" count="101">
        <s v="-"/>
        <n v="0.92"/>
        <n v="0.91"/>
        <n v="1"/>
        <n v="0.2"/>
        <n v="0.26"/>
        <n v="2.74"/>
        <n v="2.4"/>
        <n v="0.15"/>
        <n v="2.5"/>
        <n v="0.97"/>
        <n v="4.7"/>
        <n v="0.1"/>
        <n v="2.91"/>
        <n v="3.51"/>
        <n v="0.85"/>
        <n v="6.5"/>
        <n v="1.47"/>
        <n v="0.6"/>
        <n v="0.45"/>
        <n v="2.3199999999999998"/>
        <n v="4"/>
        <n v="2.2200000000000002"/>
        <n v="2.9"/>
        <n v="4.5"/>
        <n v="1.62"/>
        <n v="1.1599999999999999"/>
        <n v="2.04"/>
        <n v="2.0499999999999998"/>
        <n v="3.17"/>
        <n v="2.2999999999999998"/>
        <n v="0.18"/>
        <n v="2.12"/>
        <n v="1.56"/>
        <n v="0.8"/>
        <n v="1.76"/>
        <n v="1.45"/>
        <n v="1.07"/>
        <n v="1.2"/>
        <n v="2.06"/>
        <n v="1.87"/>
        <n v="1.35"/>
        <n v="2.2400000000000002"/>
        <n v="1.7"/>
        <n v="0.43"/>
        <n v="0.7"/>
        <n v="1.85"/>
        <n v="0.98"/>
        <n v="2"/>
        <n v="1.37"/>
        <n v="0.28000000000000003"/>
        <n v="0.27"/>
        <n v="1.82"/>
        <n v="0.38"/>
        <n v="0.56000000000000005"/>
        <n v="1.75"/>
        <n v="3.13"/>
        <n v="1.17"/>
        <n v="1.63"/>
        <n v="1.66"/>
        <n v="1.53"/>
        <n v="0.08"/>
        <n v="0.21"/>
        <n v="0.4"/>
        <n v="0.12"/>
        <n v="1.67"/>
        <n v="0.16"/>
        <n v="0.48"/>
        <n v="1.86"/>
        <n v="3.05"/>
        <n v="1.65"/>
        <n v="2.16"/>
        <n v="2.1"/>
        <n v="1.28"/>
        <n v="2.95"/>
        <n v="2.82"/>
        <n v="1.93"/>
        <n v="6"/>
        <n v="2.27"/>
        <n v="1.1399999999999999"/>
        <n v="3"/>
        <n v="2.2799999999999998"/>
        <n v="1.95"/>
        <n v="1.9"/>
        <n v="2.2000000000000002"/>
        <n v="0.9"/>
        <n v="0.13"/>
        <n v="0.3"/>
        <n v="1.1499999999999999"/>
        <n v="1.68"/>
        <n v="1.6"/>
        <n v="0.05"/>
        <n v="7.0000000000000007E-2"/>
        <n v="1.64"/>
        <n v="2.86"/>
        <n v="2.41"/>
        <n v="1.42"/>
        <n v="2.78"/>
        <n v="2.5099999999999998"/>
        <n v="2.56"/>
        <n v="10" u="1"/>
      </sharedItems>
    </cacheField>
    <cacheField name="Observação" numFmtId="0">
      <sharedItems containsBlank="1"/>
    </cacheField>
    <cacheField name="Ocorrência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5">
  <r>
    <s v="Cohab"/>
    <s v="Praça do Centro do Artesanato"/>
    <x v="0"/>
    <x v="0"/>
    <x v="0"/>
    <x v="0"/>
    <n v="2"/>
    <x v="0"/>
    <x v="0"/>
    <x v="0"/>
    <x v="0"/>
    <n v="1"/>
    <n v="2.2999999999999998"/>
    <x v="0"/>
    <m/>
    <n v="1"/>
  </r>
  <r>
    <s v="Cohab"/>
    <s v="Praça do Centro do Artesanato"/>
    <x v="0"/>
    <x v="0"/>
    <x v="0"/>
    <x v="0"/>
    <n v="3"/>
    <x v="0"/>
    <x v="0"/>
    <x v="0"/>
    <x v="1"/>
    <n v="0"/>
    <n v="2.1"/>
    <x v="0"/>
    <m/>
    <n v="1"/>
  </r>
  <r>
    <s v="Cohab"/>
    <s v="Praça do Centro do Artesanato"/>
    <x v="0"/>
    <x v="0"/>
    <x v="0"/>
    <x v="0"/>
    <n v="3"/>
    <x v="0"/>
    <x v="0"/>
    <x v="0"/>
    <x v="1"/>
    <n v="1"/>
    <n v="2.1"/>
    <x v="0"/>
    <m/>
    <n v="1"/>
  </r>
  <r>
    <s v="Cohab"/>
    <s v="Praça do Centro do Artesanato"/>
    <x v="0"/>
    <x v="0"/>
    <x v="0"/>
    <x v="0"/>
    <n v="3"/>
    <x v="0"/>
    <x v="0"/>
    <x v="0"/>
    <x v="1"/>
    <n v="0"/>
    <n v="2.1"/>
    <x v="0"/>
    <m/>
    <n v="1"/>
  </r>
  <r>
    <s v="Cohab"/>
    <s v="Praça do Centro do Artesanato"/>
    <x v="1"/>
    <x v="1"/>
    <x v="1"/>
    <x v="1"/>
    <n v="2"/>
    <x v="0"/>
    <x v="0"/>
    <x v="0"/>
    <x v="0"/>
    <n v="0"/>
    <n v="2.2000000000000002"/>
    <x v="1"/>
    <m/>
    <n v="1"/>
  </r>
  <r>
    <s v="Cohab"/>
    <s v="Praça do Centro do Artesanato"/>
    <x v="1"/>
    <x v="1"/>
    <x v="1"/>
    <x v="1"/>
    <n v="2"/>
    <x v="0"/>
    <x v="0"/>
    <x v="0"/>
    <x v="0"/>
    <n v="0"/>
    <n v="2.4500000000000002"/>
    <x v="2"/>
    <m/>
    <n v="1"/>
  </r>
  <r>
    <s v="Cohab"/>
    <s v="Praça do Centro do Artesanato"/>
    <x v="1"/>
    <x v="1"/>
    <x v="1"/>
    <x v="1"/>
    <n v="2"/>
    <x v="0"/>
    <x v="0"/>
    <x v="0"/>
    <x v="0"/>
    <n v="0"/>
    <n v="3"/>
    <x v="3"/>
    <m/>
    <n v="1"/>
  </r>
  <r>
    <s v="Cohab"/>
    <s v="Praça do Centro do Artesanato"/>
    <x v="1"/>
    <x v="1"/>
    <x v="1"/>
    <x v="1"/>
    <n v="3"/>
    <x v="0"/>
    <x v="0"/>
    <x v="0"/>
    <x v="0"/>
    <n v="0"/>
    <n v="2.2999999999999998"/>
    <x v="4"/>
    <m/>
    <n v="1"/>
  </r>
  <r>
    <s v="Cohab"/>
    <s v="Praça do Centro do Artesanato"/>
    <x v="1"/>
    <x v="1"/>
    <x v="1"/>
    <x v="1"/>
    <n v="3"/>
    <x v="0"/>
    <x v="0"/>
    <x v="0"/>
    <x v="0"/>
    <n v="0"/>
    <n v="3"/>
    <x v="5"/>
    <m/>
    <n v="1"/>
  </r>
  <r>
    <s v="Cohab"/>
    <s v="Praça da Rua 27"/>
    <x v="2"/>
    <x v="2"/>
    <x v="2"/>
    <x v="0"/>
    <n v="3"/>
    <x v="1"/>
    <x v="1"/>
    <x v="1"/>
    <x v="0"/>
    <n v="0"/>
    <n v="12"/>
    <x v="6"/>
    <s v="Cipó-cabeludo; Próxima à parede"/>
    <n v="1"/>
  </r>
  <r>
    <s v="Cohab"/>
    <s v="Praça da Rua 27"/>
    <x v="3"/>
    <x v="3"/>
    <x v="3"/>
    <x v="1"/>
    <n v="3"/>
    <x v="1"/>
    <x v="2"/>
    <x v="2"/>
    <x v="0"/>
    <n v="0"/>
    <n v="14"/>
    <x v="7"/>
    <m/>
    <n v="1"/>
  </r>
  <r>
    <s v="Cohab"/>
    <s v="Praça da Rua 27"/>
    <x v="4"/>
    <x v="4"/>
    <x v="0"/>
    <x v="0"/>
    <n v="3"/>
    <x v="0"/>
    <x v="0"/>
    <x v="0"/>
    <x v="0"/>
    <n v="0"/>
    <n v="2.2000000000000002"/>
    <x v="0"/>
    <s v="Espinhos"/>
    <n v="1"/>
  </r>
  <r>
    <s v="Cohab"/>
    <s v="Praça da Rua 27"/>
    <x v="5"/>
    <x v="5"/>
    <x v="4"/>
    <x v="1"/>
    <n v="3"/>
    <x v="0"/>
    <x v="0"/>
    <x v="3"/>
    <x v="0"/>
    <n v="1"/>
    <n v="4"/>
    <x v="8"/>
    <m/>
    <n v="1"/>
  </r>
  <r>
    <s v="Cohab"/>
    <s v="Praça da Juventude"/>
    <x v="6"/>
    <x v="6"/>
    <x v="1"/>
    <x v="1"/>
    <n v="3"/>
    <x v="1"/>
    <x v="3"/>
    <x v="2"/>
    <x v="0"/>
    <n v="0"/>
    <n v="16"/>
    <x v="9"/>
    <m/>
    <n v="1"/>
  </r>
  <r>
    <s v="Cohab"/>
    <s v="Praça da Juventude"/>
    <x v="7"/>
    <x v="7"/>
    <x v="5"/>
    <x v="0"/>
    <n v="3"/>
    <x v="0"/>
    <x v="3"/>
    <x v="2"/>
    <x v="0"/>
    <n v="0"/>
    <n v="3"/>
    <x v="8"/>
    <m/>
    <n v="1"/>
  </r>
  <r>
    <s v="Cohab"/>
    <s v="Praça da Juventude"/>
    <x v="8"/>
    <x v="8"/>
    <x v="6"/>
    <x v="0"/>
    <n v="2"/>
    <x v="1"/>
    <x v="3"/>
    <x v="2"/>
    <x v="0"/>
    <n v="1"/>
    <n v="12"/>
    <x v="10"/>
    <m/>
    <n v="1"/>
  </r>
  <r>
    <s v="Cohab"/>
    <s v="Praça da Juventude"/>
    <x v="6"/>
    <x v="6"/>
    <x v="1"/>
    <x v="1"/>
    <n v="3"/>
    <x v="1"/>
    <x v="3"/>
    <x v="2"/>
    <x v="0"/>
    <n v="0"/>
    <n v="16"/>
    <x v="11"/>
    <s v="Presença de cupim"/>
    <n v="1"/>
  </r>
  <r>
    <s v="Cohab"/>
    <s v="Praça da Juventude"/>
    <x v="9"/>
    <x v="9"/>
    <x v="7"/>
    <x v="1"/>
    <n v="3"/>
    <x v="0"/>
    <x v="3"/>
    <x v="0"/>
    <x v="1"/>
    <n v="0"/>
    <n v="0.65"/>
    <x v="12"/>
    <m/>
    <n v="1"/>
  </r>
  <r>
    <s v="Cohab"/>
    <s v="Praça da Juventude"/>
    <x v="6"/>
    <x v="6"/>
    <x v="1"/>
    <x v="1"/>
    <n v="3"/>
    <x v="1"/>
    <x v="3"/>
    <x v="2"/>
    <x v="0"/>
    <n v="0"/>
    <n v="16"/>
    <x v="13"/>
    <s v="Presença de cupim"/>
    <n v="1"/>
  </r>
  <r>
    <s v="Cohab"/>
    <s v="Praça da Juventude"/>
    <x v="6"/>
    <x v="6"/>
    <x v="1"/>
    <x v="1"/>
    <n v="3"/>
    <x v="0"/>
    <x v="3"/>
    <x v="0"/>
    <x v="0"/>
    <n v="0"/>
    <n v="16"/>
    <x v="14"/>
    <s v="Presença de cupim"/>
    <n v="1"/>
  </r>
  <r>
    <s v="Cohab"/>
    <s v="Praça da Juventude"/>
    <x v="10"/>
    <x v="10"/>
    <x v="5"/>
    <x v="1"/>
    <n v="3"/>
    <x v="1"/>
    <x v="0"/>
    <x v="2"/>
    <x v="0"/>
    <n v="0"/>
    <n v="12"/>
    <x v="15"/>
    <s v="Presença de cupim"/>
    <n v="1"/>
  </r>
  <r>
    <s v="Cohab"/>
    <s v="Praça da Juventude"/>
    <x v="10"/>
    <x v="10"/>
    <x v="5"/>
    <x v="1"/>
    <n v="3"/>
    <x v="0"/>
    <x v="0"/>
    <x v="2"/>
    <x v="0"/>
    <n v="1"/>
    <n v="12"/>
    <x v="16"/>
    <s v="Presença de cupim"/>
    <n v="1"/>
  </r>
  <r>
    <s v="Cohab"/>
    <s v="Praça da Juventude"/>
    <x v="11"/>
    <x v="11"/>
    <x v="5"/>
    <x v="1"/>
    <n v="3"/>
    <x v="0"/>
    <x v="3"/>
    <x v="2"/>
    <x v="0"/>
    <n v="1"/>
    <n v="8"/>
    <x v="17"/>
    <s v="Presença de formigueiro; espinhos"/>
    <n v="1"/>
  </r>
  <r>
    <s v="Cohab"/>
    <s v="Praça da Juventude"/>
    <x v="11"/>
    <x v="11"/>
    <x v="5"/>
    <x v="1"/>
    <n v="3"/>
    <x v="0"/>
    <x v="0"/>
    <x v="2"/>
    <x v="0"/>
    <n v="1"/>
    <n v="10"/>
    <x v="18"/>
    <m/>
    <n v="1"/>
  </r>
  <r>
    <s v="Cohab"/>
    <s v="Praça da Juventude"/>
    <x v="11"/>
    <x v="11"/>
    <x v="5"/>
    <x v="1"/>
    <n v="3"/>
    <x v="0"/>
    <x v="0"/>
    <x v="2"/>
    <x v="0"/>
    <n v="1"/>
    <n v="10"/>
    <x v="19"/>
    <m/>
    <n v="1"/>
  </r>
  <r>
    <s v="Cohab"/>
    <s v="Praça da Juventude"/>
    <x v="6"/>
    <x v="6"/>
    <x v="1"/>
    <x v="1"/>
    <n v="3"/>
    <x v="0"/>
    <x v="0"/>
    <x v="2"/>
    <x v="0"/>
    <n v="0"/>
    <n v="14"/>
    <x v="20"/>
    <m/>
    <n v="1"/>
  </r>
  <r>
    <s v="Cohab"/>
    <s v="Praça da Juventude"/>
    <x v="6"/>
    <x v="6"/>
    <x v="1"/>
    <x v="1"/>
    <n v="2"/>
    <x v="0"/>
    <x v="0"/>
    <x v="2"/>
    <x v="0"/>
    <n v="0"/>
    <n v="14"/>
    <x v="21"/>
    <s v="Presença de cupim"/>
    <n v="1"/>
  </r>
  <r>
    <s v="Cohab"/>
    <s v="Praça da Juventude"/>
    <x v="12"/>
    <x v="12"/>
    <x v="8"/>
    <x v="1"/>
    <n v="3"/>
    <x v="0"/>
    <x v="0"/>
    <x v="0"/>
    <x v="1"/>
    <n v="0"/>
    <n v="5"/>
    <x v="22"/>
    <m/>
    <n v="1"/>
  </r>
  <r>
    <s v="Cohab"/>
    <s v="Praça da Juventude"/>
    <x v="13"/>
    <x v="13"/>
    <x v="3"/>
    <x v="0"/>
    <n v="3"/>
    <x v="0"/>
    <x v="0"/>
    <x v="0"/>
    <x v="0"/>
    <n v="0"/>
    <n v="14"/>
    <x v="23"/>
    <m/>
    <n v="1"/>
  </r>
  <r>
    <s v="Cohab"/>
    <s v="Praça da Juventude"/>
    <x v="13"/>
    <x v="13"/>
    <x v="3"/>
    <x v="0"/>
    <n v="3"/>
    <x v="1"/>
    <x v="0"/>
    <x v="0"/>
    <x v="0"/>
    <n v="0"/>
    <n v="15"/>
    <x v="24"/>
    <m/>
    <n v="1"/>
  </r>
  <r>
    <s v="Cohab"/>
    <s v="Praça da Juventude"/>
    <x v="7"/>
    <x v="7"/>
    <x v="5"/>
    <x v="0"/>
    <n v="3"/>
    <x v="0"/>
    <x v="0"/>
    <x v="0"/>
    <x v="0"/>
    <n v="1"/>
    <n v="15"/>
    <x v="25"/>
    <m/>
    <n v="1"/>
  </r>
  <r>
    <s v="Cohab"/>
    <s v="Praça da Juventude"/>
    <x v="6"/>
    <x v="6"/>
    <x v="1"/>
    <x v="1"/>
    <n v="3"/>
    <x v="0"/>
    <x v="0"/>
    <x v="0"/>
    <x v="1"/>
    <n v="0"/>
    <n v="1.5"/>
    <x v="26"/>
    <m/>
    <n v="1"/>
  </r>
  <r>
    <s v="Cohab"/>
    <s v="Praça da Juventude"/>
    <x v="11"/>
    <x v="11"/>
    <x v="5"/>
    <x v="1"/>
    <n v="2"/>
    <x v="0"/>
    <x v="0"/>
    <x v="2"/>
    <x v="0"/>
    <n v="0"/>
    <n v="8"/>
    <x v="27"/>
    <m/>
    <n v="1"/>
  </r>
  <r>
    <s v="Cohab"/>
    <s v="Praça da Juventude"/>
    <x v="11"/>
    <x v="11"/>
    <x v="5"/>
    <x v="1"/>
    <n v="2"/>
    <x v="0"/>
    <x v="3"/>
    <x v="2"/>
    <x v="0"/>
    <n v="0"/>
    <n v="8"/>
    <x v="28"/>
    <s v="Cipó-cabeludo"/>
    <n v="1"/>
  </r>
  <r>
    <s v="Cohab"/>
    <s v="Praça da Juventude"/>
    <x v="11"/>
    <x v="11"/>
    <x v="5"/>
    <x v="1"/>
    <n v="2"/>
    <x v="0"/>
    <x v="3"/>
    <x v="2"/>
    <x v="0"/>
    <n v="0"/>
    <n v="8"/>
    <x v="7"/>
    <m/>
    <n v="1"/>
  </r>
  <r>
    <s v="Cohab"/>
    <s v="Praça da Juventude"/>
    <x v="11"/>
    <x v="11"/>
    <x v="5"/>
    <x v="1"/>
    <n v="2"/>
    <x v="0"/>
    <x v="0"/>
    <x v="2"/>
    <x v="0"/>
    <n v="1"/>
    <n v="8"/>
    <x v="29"/>
    <m/>
    <n v="1"/>
  </r>
  <r>
    <s v="Cohab"/>
    <s v="Praça da Juventude"/>
    <x v="14"/>
    <x v="14"/>
    <x v="5"/>
    <x v="1"/>
    <n v="2"/>
    <x v="1"/>
    <x v="0"/>
    <x v="0"/>
    <x v="0"/>
    <n v="1"/>
    <n v="10"/>
    <x v="30"/>
    <m/>
    <n v="1"/>
  </r>
  <r>
    <s v="Cohab"/>
    <s v="Praça da Juventude"/>
    <x v="15"/>
    <x v="15"/>
    <x v="9"/>
    <x v="0"/>
    <n v="3"/>
    <x v="0"/>
    <x v="0"/>
    <x v="0"/>
    <x v="0"/>
    <n v="0"/>
    <n v="8"/>
    <x v="24"/>
    <s v="Presença de cupim; Cipó-cabeludo"/>
    <n v="1"/>
  </r>
  <r>
    <s v="Cohab"/>
    <s v="Praça da Juventude"/>
    <x v="14"/>
    <x v="14"/>
    <x v="5"/>
    <x v="1"/>
    <n v="3"/>
    <x v="0"/>
    <x v="0"/>
    <x v="0"/>
    <x v="0"/>
    <n v="1"/>
    <n v="2.5"/>
    <x v="31"/>
    <m/>
    <n v="1"/>
  </r>
  <r>
    <s v="Cohab"/>
    <s v="Praça da Juventude"/>
    <x v="16"/>
    <x v="16"/>
    <x v="7"/>
    <x v="0"/>
    <n v="3"/>
    <x v="0"/>
    <x v="0"/>
    <x v="0"/>
    <x v="0"/>
    <n v="0"/>
    <n v="7"/>
    <x v="32"/>
    <m/>
    <n v="1"/>
  </r>
  <r>
    <s v="Cohab"/>
    <s v="Praça da Rua 41"/>
    <x v="2"/>
    <x v="2"/>
    <x v="2"/>
    <x v="0"/>
    <n v="2"/>
    <x v="1"/>
    <x v="0"/>
    <x v="0"/>
    <x v="1"/>
    <n v="1"/>
    <n v="3"/>
    <x v="33"/>
    <s v="Cipó-cabeludo"/>
    <n v="1"/>
  </r>
  <r>
    <s v="Cohab"/>
    <s v="Praça da Rua 41"/>
    <x v="2"/>
    <x v="2"/>
    <x v="2"/>
    <x v="0"/>
    <n v="1"/>
    <x v="0"/>
    <x v="0"/>
    <x v="0"/>
    <x v="2"/>
    <n v="1"/>
    <n v="2"/>
    <x v="34"/>
    <m/>
    <n v="1"/>
  </r>
  <r>
    <s v="Cohab"/>
    <s v="Praça da Rua 41"/>
    <x v="15"/>
    <x v="15"/>
    <x v="9"/>
    <x v="0"/>
    <n v="2"/>
    <x v="1"/>
    <x v="0"/>
    <x v="0"/>
    <x v="1"/>
    <n v="0"/>
    <n v="4"/>
    <x v="35"/>
    <m/>
    <n v="1"/>
  </r>
  <r>
    <s v="Cohab"/>
    <s v="Praça da Rua 41"/>
    <x v="9"/>
    <x v="9"/>
    <x v="7"/>
    <x v="1"/>
    <n v="2"/>
    <x v="0"/>
    <x v="0"/>
    <x v="0"/>
    <x v="0"/>
    <n v="1"/>
    <n v="4"/>
    <x v="4"/>
    <m/>
    <n v="1"/>
  </r>
  <r>
    <s v="Cohab"/>
    <s v="Praça da Rua 41"/>
    <x v="17"/>
    <x v="17"/>
    <x v="10"/>
    <x v="0"/>
    <n v="3"/>
    <x v="0"/>
    <x v="0"/>
    <x v="0"/>
    <x v="1"/>
    <n v="1"/>
    <n v="2.5"/>
    <x v="8"/>
    <m/>
    <n v="1"/>
  </r>
  <r>
    <s v="Cohab"/>
    <s v="Praça da Rua 41"/>
    <x v="15"/>
    <x v="15"/>
    <x v="9"/>
    <x v="0"/>
    <n v="3"/>
    <x v="0"/>
    <x v="0"/>
    <x v="0"/>
    <x v="0"/>
    <n v="0"/>
    <n v="4"/>
    <x v="36"/>
    <m/>
    <n v="1"/>
  </r>
  <r>
    <s v="Cohab"/>
    <s v="Praça da Rua 41"/>
    <x v="2"/>
    <x v="2"/>
    <x v="2"/>
    <x v="0"/>
    <n v="2"/>
    <x v="1"/>
    <x v="0"/>
    <x v="0"/>
    <x v="1"/>
    <n v="1"/>
    <n v="4"/>
    <x v="37"/>
    <m/>
    <n v="1"/>
  </r>
  <r>
    <s v="Cohab"/>
    <s v="Praça da Rua 41"/>
    <x v="2"/>
    <x v="2"/>
    <x v="2"/>
    <x v="0"/>
    <n v="2"/>
    <x v="0"/>
    <x v="0"/>
    <x v="0"/>
    <x v="1"/>
    <n v="1"/>
    <n v="4"/>
    <x v="38"/>
    <m/>
    <n v="1"/>
  </r>
  <r>
    <s v="Cohab"/>
    <s v="Praça da Rua 41"/>
    <x v="18"/>
    <x v="18"/>
    <x v="0"/>
    <x v="1"/>
    <n v="3"/>
    <x v="0"/>
    <x v="0"/>
    <x v="3"/>
    <x v="1"/>
    <n v="0"/>
    <n v="8"/>
    <x v="0"/>
    <m/>
    <n v="1"/>
  </r>
  <r>
    <s v="Cohab"/>
    <s v="Praça da Rua 41"/>
    <x v="18"/>
    <x v="18"/>
    <x v="0"/>
    <x v="1"/>
    <n v="3"/>
    <x v="0"/>
    <x v="0"/>
    <x v="0"/>
    <x v="1"/>
    <n v="0"/>
    <n v="6"/>
    <x v="0"/>
    <m/>
    <n v="1"/>
  </r>
  <r>
    <s v="Cohab"/>
    <s v="Praça da Rua 41"/>
    <x v="2"/>
    <x v="2"/>
    <x v="2"/>
    <x v="0"/>
    <n v="3"/>
    <x v="2"/>
    <x v="0"/>
    <x v="0"/>
    <x v="0"/>
    <n v="1"/>
    <n v="8"/>
    <x v="39"/>
    <m/>
    <n v="1"/>
  </r>
  <r>
    <s v="Cohab"/>
    <s v="Praça da Rua 41"/>
    <x v="19"/>
    <x v="19"/>
    <x v="0"/>
    <x v="0"/>
    <n v="3"/>
    <x v="0"/>
    <x v="0"/>
    <x v="0"/>
    <x v="1"/>
    <n v="0"/>
    <n v="10"/>
    <x v="0"/>
    <s v="Presença de samambaia"/>
    <n v="1"/>
  </r>
  <r>
    <s v="Cohab"/>
    <s v="Praça da Rua 41"/>
    <x v="20"/>
    <x v="20"/>
    <x v="0"/>
    <x v="0"/>
    <n v="3"/>
    <x v="0"/>
    <x v="0"/>
    <x v="0"/>
    <x v="1"/>
    <n v="0"/>
    <n v="5"/>
    <x v="0"/>
    <m/>
    <n v="1"/>
  </r>
  <r>
    <s v="Cohab"/>
    <s v="Praça da Rua 41"/>
    <x v="15"/>
    <x v="15"/>
    <x v="9"/>
    <x v="0"/>
    <n v="3"/>
    <x v="0"/>
    <x v="0"/>
    <x v="0"/>
    <x v="0"/>
    <n v="0"/>
    <n v="5"/>
    <x v="40"/>
    <m/>
    <n v="1"/>
  </r>
  <r>
    <s v="Cohab"/>
    <s v="Praça da Rua 41"/>
    <x v="21"/>
    <x v="21"/>
    <x v="5"/>
    <x v="0"/>
    <n v="3"/>
    <x v="0"/>
    <x v="3"/>
    <x v="0"/>
    <x v="0"/>
    <n v="1"/>
    <n v="3"/>
    <x v="8"/>
    <m/>
    <n v="1"/>
  </r>
  <r>
    <s v="Cohab"/>
    <s v="Praça da Rua 41"/>
    <x v="2"/>
    <x v="2"/>
    <x v="2"/>
    <x v="0"/>
    <n v="3"/>
    <x v="0"/>
    <x v="4"/>
    <x v="3"/>
    <x v="0"/>
    <n v="0"/>
    <n v="12"/>
    <x v="41"/>
    <m/>
    <n v="1"/>
  </r>
  <r>
    <s v="Cohab"/>
    <s v="Praça da Rua 41"/>
    <x v="22"/>
    <x v="22"/>
    <x v="5"/>
    <x v="0"/>
    <n v="3"/>
    <x v="0"/>
    <x v="4"/>
    <x v="0"/>
    <x v="0"/>
    <n v="0"/>
    <n v="2.5"/>
    <x v="8"/>
    <m/>
    <n v="1"/>
  </r>
  <r>
    <s v="Cohab"/>
    <s v="Praça da Rua 41"/>
    <x v="20"/>
    <x v="20"/>
    <x v="0"/>
    <x v="0"/>
    <n v="3"/>
    <x v="0"/>
    <x v="4"/>
    <x v="0"/>
    <x v="0"/>
    <n v="0"/>
    <n v="4"/>
    <x v="0"/>
    <m/>
    <n v="1"/>
  </r>
  <r>
    <s v="Cohab"/>
    <s v="Praça da Rua 41"/>
    <x v="3"/>
    <x v="3"/>
    <x v="3"/>
    <x v="1"/>
    <n v="3"/>
    <x v="0"/>
    <x v="0"/>
    <x v="0"/>
    <x v="0"/>
    <n v="1"/>
    <n v="6"/>
    <x v="42"/>
    <m/>
    <n v="1"/>
  </r>
  <r>
    <s v="Cohab"/>
    <s v="Praça da Rua 41"/>
    <x v="23"/>
    <x v="23"/>
    <x v="0"/>
    <x v="0"/>
    <n v="3"/>
    <x v="0"/>
    <x v="0"/>
    <x v="0"/>
    <x v="1"/>
    <n v="0"/>
    <n v="0.9"/>
    <x v="0"/>
    <m/>
    <n v="1"/>
  </r>
  <r>
    <s v="Cohab"/>
    <s v="Praça da Rua 41"/>
    <x v="24"/>
    <x v="24"/>
    <x v="8"/>
    <x v="0"/>
    <n v="3"/>
    <x v="0"/>
    <x v="3"/>
    <x v="2"/>
    <x v="0"/>
    <n v="1"/>
    <n v="6"/>
    <x v="43"/>
    <m/>
    <n v="1"/>
  </r>
  <r>
    <s v="Cohab"/>
    <s v="Praça da Rua 41"/>
    <x v="24"/>
    <x v="24"/>
    <x v="8"/>
    <x v="0"/>
    <n v="3"/>
    <x v="0"/>
    <x v="3"/>
    <x v="2"/>
    <x v="0"/>
    <n v="1"/>
    <n v="6"/>
    <x v="44"/>
    <m/>
    <n v="1"/>
  </r>
  <r>
    <s v="Cohab"/>
    <s v="Praça da Rua 41"/>
    <x v="25"/>
    <x v="25"/>
    <x v="3"/>
    <x v="0"/>
    <n v="3"/>
    <x v="1"/>
    <x v="3"/>
    <x v="2"/>
    <x v="0"/>
    <n v="1"/>
    <n v="2.5"/>
    <x v="45"/>
    <m/>
    <n v="1"/>
  </r>
  <r>
    <s v="Cohab"/>
    <s v="Praça da Rua 41"/>
    <x v="26"/>
    <x v="26"/>
    <x v="2"/>
    <x v="0"/>
    <n v="3"/>
    <x v="1"/>
    <x v="3"/>
    <x v="2"/>
    <x v="0"/>
    <n v="1"/>
    <n v="3"/>
    <x v="46"/>
    <m/>
    <n v="1"/>
  </r>
  <r>
    <s v="Cohab"/>
    <s v="Praça da Rua 41"/>
    <x v="24"/>
    <x v="24"/>
    <x v="8"/>
    <x v="0"/>
    <n v="3"/>
    <x v="0"/>
    <x v="3"/>
    <x v="2"/>
    <x v="0"/>
    <n v="0"/>
    <n v="8"/>
    <x v="47"/>
    <m/>
    <n v="1"/>
  </r>
  <r>
    <s v="Cohab"/>
    <s v="Praça da Rua 41"/>
    <x v="2"/>
    <x v="2"/>
    <x v="2"/>
    <x v="0"/>
    <n v="3"/>
    <x v="1"/>
    <x v="3"/>
    <x v="2"/>
    <x v="0"/>
    <n v="1"/>
    <n v="12"/>
    <x v="48"/>
    <m/>
    <n v="1"/>
  </r>
  <r>
    <s v="Cohab"/>
    <s v="Praça da Rua 41"/>
    <x v="2"/>
    <x v="2"/>
    <x v="2"/>
    <x v="0"/>
    <n v="2"/>
    <x v="1"/>
    <x v="3"/>
    <x v="2"/>
    <x v="0"/>
    <n v="1"/>
    <n v="8"/>
    <x v="49"/>
    <m/>
    <n v="1"/>
  </r>
  <r>
    <s v="Cohab"/>
    <s v="Praça da Rua 41"/>
    <x v="2"/>
    <x v="2"/>
    <x v="2"/>
    <x v="0"/>
    <n v="2"/>
    <x v="0"/>
    <x v="3"/>
    <x v="0"/>
    <x v="0"/>
    <n v="1"/>
    <n v="4"/>
    <x v="50"/>
    <m/>
    <n v="1"/>
  </r>
  <r>
    <s v="Cohab"/>
    <s v="Praça da Rua 41"/>
    <x v="2"/>
    <x v="2"/>
    <x v="2"/>
    <x v="0"/>
    <n v="3"/>
    <x v="1"/>
    <x v="5"/>
    <x v="3"/>
    <x v="0"/>
    <n v="0"/>
    <n v="6"/>
    <x v="51"/>
    <m/>
    <n v="1"/>
  </r>
  <r>
    <s v="Cohab"/>
    <s v="Praça da Rua 41"/>
    <x v="20"/>
    <x v="20"/>
    <x v="0"/>
    <x v="0"/>
    <n v="3"/>
    <x v="0"/>
    <x v="0"/>
    <x v="0"/>
    <x v="0"/>
    <n v="0"/>
    <n v="2.5"/>
    <x v="0"/>
    <m/>
    <n v="1"/>
  </r>
  <r>
    <s v="Cohab"/>
    <s v="Praça da Rua 41"/>
    <x v="2"/>
    <x v="2"/>
    <x v="2"/>
    <x v="0"/>
    <n v="3"/>
    <x v="0"/>
    <x v="0"/>
    <x v="3"/>
    <x v="0"/>
    <n v="0"/>
    <n v="6"/>
    <x v="52"/>
    <m/>
    <n v="1"/>
  </r>
  <r>
    <s v="Cohab"/>
    <s v="Praça da Rua 41"/>
    <x v="2"/>
    <x v="2"/>
    <x v="2"/>
    <x v="0"/>
    <n v="3"/>
    <x v="1"/>
    <x v="0"/>
    <x v="0"/>
    <x v="1"/>
    <n v="1"/>
    <n v="4"/>
    <x v="3"/>
    <m/>
    <n v="1"/>
  </r>
  <r>
    <s v="Cohab"/>
    <s v="Praça da Rua 41"/>
    <x v="15"/>
    <x v="15"/>
    <x v="9"/>
    <x v="0"/>
    <n v="1"/>
    <x v="0"/>
    <x v="0"/>
    <x v="0"/>
    <x v="1"/>
    <n v="0"/>
    <n v="1.3"/>
    <x v="53"/>
    <m/>
    <n v="1"/>
  </r>
  <r>
    <s v="Cohab"/>
    <s v="Praça da Rua 41"/>
    <x v="15"/>
    <x v="15"/>
    <x v="9"/>
    <x v="0"/>
    <n v="0"/>
    <x v="0"/>
    <x v="0"/>
    <x v="0"/>
    <x v="2"/>
    <n v="1"/>
    <n v="0.8"/>
    <x v="54"/>
    <m/>
    <n v="1"/>
  </r>
  <r>
    <s v="Cohab"/>
    <s v="Praça da Rua 7"/>
    <x v="23"/>
    <x v="23"/>
    <x v="0"/>
    <x v="0"/>
    <n v="3"/>
    <x v="0"/>
    <x v="0"/>
    <x v="0"/>
    <x v="1"/>
    <n v="0"/>
    <n v="1.6"/>
    <x v="0"/>
    <m/>
    <n v="1"/>
  </r>
  <r>
    <s v="Cohab"/>
    <s v="Praça da Rua 7"/>
    <x v="2"/>
    <x v="2"/>
    <x v="2"/>
    <x v="0"/>
    <n v="3"/>
    <x v="1"/>
    <x v="3"/>
    <x v="2"/>
    <x v="0"/>
    <n v="1"/>
    <n v="10"/>
    <x v="55"/>
    <m/>
    <n v="1"/>
  </r>
  <r>
    <s v="Cohab"/>
    <s v="Praça da Rua 7"/>
    <x v="14"/>
    <x v="14"/>
    <x v="5"/>
    <x v="1"/>
    <n v="2"/>
    <x v="1"/>
    <x v="3"/>
    <x v="2"/>
    <x v="0"/>
    <n v="1"/>
    <n v="10"/>
    <x v="3"/>
    <s v="Cipó-cabeludo"/>
    <n v="1"/>
  </r>
  <r>
    <s v="Cohab"/>
    <s v="Praça da Rua 7"/>
    <x v="14"/>
    <x v="14"/>
    <x v="5"/>
    <x v="1"/>
    <n v="2"/>
    <x v="0"/>
    <x v="3"/>
    <x v="2"/>
    <x v="0"/>
    <n v="1"/>
    <n v="10"/>
    <x v="46"/>
    <s v="Cipó-cabeludo"/>
    <n v="1"/>
  </r>
  <r>
    <s v="Cohab"/>
    <s v="Praça da Rua 7"/>
    <x v="27"/>
    <x v="27"/>
    <x v="0"/>
    <x v="0"/>
    <n v="3"/>
    <x v="0"/>
    <x v="3"/>
    <x v="2"/>
    <x v="0"/>
    <n v="0"/>
    <n v="10"/>
    <x v="0"/>
    <m/>
    <n v="1"/>
  </r>
  <r>
    <s v="Cohab"/>
    <s v="Praça da Rua 7"/>
    <x v="14"/>
    <x v="14"/>
    <x v="5"/>
    <x v="1"/>
    <n v="2"/>
    <x v="1"/>
    <x v="3"/>
    <x v="2"/>
    <x v="0"/>
    <n v="0"/>
    <n v="6"/>
    <x v="37"/>
    <m/>
    <n v="1"/>
  </r>
  <r>
    <s v="Cohab"/>
    <s v="Praça da Rua 7"/>
    <x v="22"/>
    <x v="22"/>
    <x v="5"/>
    <x v="0"/>
    <n v="3"/>
    <x v="0"/>
    <x v="3"/>
    <x v="2"/>
    <x v="0"/>
    <n v="1"/>
    <n v="5"/>
    <x v="56"/>
    <m/>
    <n v="1"/>
  </r>
  <r>
    <s v="Cohab"/>
    <s v="Praça da Rua 7"/>
    <x v="14"/>
    <x v="14"/>
    <x v="5"/>
    <x v="1"/>
    <n v="2"/>
    <x v="1"/>
    <x v="3"/>
    <x v="2"/>
    <x v="0"/>
    <n v="1"/>
    <n v="3"/>
    <x v="57"/>
    <m/>
    <n v="1"/>
  </r>
  <r>
    <s v="Cohab"/>
    <s v="Praça da Rua 7"/>
    <x v="2"/>
    <x v="2"/>
    <x v="2"/>
    <x v="0"/>
    <n v="3"/>
    <x v="1"/>
    <x v="3"/>
    <x v="2"/>
    <x v="0"/>
    <n v="1"/>
    <n v="9"/>
    <x v="58"/>
    <m/>
    <n v="1"/>
  </r>
  <r>
    <s v="Cohab"/>
    <s v="Praça da Rua 7"/>
    <x v="14"/>
    <x v="14"/>
    <x v="5"/>
    <x v="1"/>
    <n v="2"/>
    <x v="0"/>
    <x v="3"/>
    <x v="2"/>
    <x v="0"/>
    <n v="1"/>
    <n v="10"/>
    <x v="59"/>
    <s v="Cipó-cabeludo"/>
    <n v="1"/>
  </r>
  <r>
    <s v="Cohab"/>
    <s v="Praça da Rua 7"/>
    <x v="14"/>
    <x v="14"/>
    <x v="5"/>
    <x v="1"/>
    <n v="2"/>
    <x v="1"/>
    <x v="3"/>
    <x v="2"/>
    <x v="0"/>
    <n v="1"/>
    <n v="11"/>
    <x v="60"/>
    <m/>
    <n v="1"/>
  </r>
  <r>
    <s v="Cohab"/>
    <s v="Praça da Rua 7"/>
    <x v="14"/>
    <x v="14"/>
    <x v="5"/>
    <x v="1"/>
    <n v="2"/>
    <x v="0"/>
    <x v="3"/>
    <x v="0"/>
    <x v="0"/>
    <n v="1"/>
    <n v="3"/>
    <x v="8"/>
    <m/>
    <n v="1"/>
  </r>
  <r>
    <s v="Cohab"/>
    <s v="Praça da Rua 7"/>
    <x v="14"/>
    <x v="14"/>
    <x v="5"/>
    <x v="1"/>
    <n v="2"/>
    <x v="0"/>
    <x v="3"/>
    <x v="0"/>
    <x v="0"/>
    <n v="1"/>
    <n v="1.45"/>
    <x v="61"/>
    <m/>
    <n v="1"/>
  </r>
  <r>
    <s v="Cohab"/>
    <s v="Praça da Rua 7"/>
    <x v="14"/>
    <x v="14"/>
    <x v="5"/>
    <x v="1"/>
    <n v="2"/>
    <x v="0"/>
    <x v="3"/>
    <x v="2"/>
    <x v="0"/>
    <n v="1"/>
    <n v="3"/>
    <x v="62"/>
    <m/>
    <n v="1"/>
  </r>
  <r>
    <s v="Cohab"/>
    <s v="Praça da Rua 7"/>
    <x v="14"/>
    <x v="14"/>
    <x v="5"/>
    <x v="1"/>
    <n v="2"/>
    <x v="0"/>
    <x v="3"/>
    <x v="2"/>
    <x v="0"/>
    <n v="1"/>
    <n v="3"/>
    <x v="63"/>
    <m/>
    <n v="1"/>
  </r>
  <r>
    <s v="Cohab"/>
    <s v="Praça da Rua 7"/>
    <x v="14"/>
    <x v="14"/>
    <x v="5"/>
    <x v="1"/>
    <n v="2"/>
    <x v="1"/>
    <x v="3"/>
    <x v="2"/>
    <x v="0"/>
    <n v="0"/>
    <n v="5"/>
    <x v="4"/>
    <m/>
    <n v="1"/>
  </r>
  <r>
    <s v="Cohab"/>
    <s v="Praça da Rua 7"/>
    <x v="14"/>
    <x v="14"/>
    <x v="5"/>
    <x v="1"/>
    <n v="2"/>
    <x v="0"/>
    <x v="3"/>
    <x v="2"/>
    <x v="0"/>
    <n v="0"/>
    <n v="5"/>
    <x v="64"/>
    <m/>
    <n v="1"/>
  </r>
  <r>
    <s v="Cohab"/>
    <s v="Praça da Rua 7"/>
    <x v="14"/>
    <x v="14"/>
    <x v="5"/>
    <x v="1"/>
    <n v="2"/>
    <x v="1"/>
    <x v="3"/>
    <x v="2"/>
    <x v="0"/>
    <n v="0"/>
    <n v="5"/>
    <x v="4"/>
    <m/>
    <n v="1"/>
  </r>
  <r>
    <s v="Cohab"/>
    <s v="Praça da Rua 7"/>
    <x v="14"/>
    <x v="14"/>
    <x v="5"/>
    <x v="1"/>
    <n v="2"/>
    <x v="0"/>
    <x v="6"/>
    <x v="2"/>
    <x v="0"/>
    <n v="0"/>
    <n v="2.5"/>
    <x v="65"/>
    <s v="Próxima à parede"/>
    <n v="1"/>
  </r>
  <r>
    <s v="Cohab"/>
    <s v="Praça da Rua 7"/>
    <x v="2"/>
    <x v="2"/>
    <x v="2"/>
    <x v="0"/>
    <n v="3"/>
    <x v="1"/>
    <x v="6"/>
    <x v="2"/>
    <x v="0"/>
    <n v="1"/>
    <n v="7"/>
    <x v="48"/>
    <m/>
    <n v="1"/>
  </r>
  <r>
    <s v="Cohab"/>
    <s v="Praça da Rua 7"/>
    <x v="14"/>
    <x v="14"/>
    <x v="5"/>
    <x v="1"/>
    <n v="3"/>
    <x v="0"/>
    <x v="2"/>
    <x v="2"/>
    <x v="0"/>
    <n v="0"/>
    <n v="5"/>
    <x v="66"/>
    <m/>
    <n v="1"/>
  </r>
  <r>
    <s v="Cohab"/>
    <s v="Praça da Rua 7"/>
    <x v="2"/>
    <x v="2"/>
    <x v="2"/>
    <x v="0"/>
    <n v="3"/>
    <x v="1"/>
    <x v="0"/>
    <x v="2"/>
    <x v="0"/>
    <n v="1"/>
    <n v="6"/>
    <x v="41"/>
    <m/>
    <n v="1"/>
  </r>
  <r>
    <s v="Cohab"/>
    <s v="Praça da Rua 7"/>
    <x v="14"/>
    <x v="14"/>
    <x v="5"/>
    <x v="1"/>
    <n v="3"/>
    <x v="0"/>
    <x v="6"/>
    <x v="2"/>
    <x v="0"/>
    <n v="0"/>
    <n v="3"/>
    <x v="66"/>
    <m/>
    <n v="1"/>
  </r>
  <r>
    <s v="Cohab"/>
    <s v="Praça da Rua 7"/>
    <x v="14"/>
    <x v="14"/>
    <x v="5"/>
    <x v="1"/>
    <n v="3"/>
    <x v="0"/>
    <x v="6"/>
    <x v="2"/>
    <x v="0"/>
    <n v="0"/>
    <n v="3"/>
    <x v="5"/>
    <m/>
    <n v="1"/>
  </r>
  <r>
    <s v="Cohab"/>
    <s v="Praça da Rua 7"/>
    <x v="26"/>
    <x v="26"/>
    <x v="2"/>
    <x v="0"/>
    <n v="3"/>
    <x v="0"/>
    <x v="6"/>
    <x v="2"/>
    <x v="0"/>
    <n v="1"/>
    <n v="5"/>
    <x v="67"/>
    <m/>
    <n v="1"/>
  </r>
  <r>
    <s v="Cohab"/>
    <s v="Praça da Rua 7"/>
    <x v="26"/>
    <x v="26"/>
    <x v="2"/>
    <x v="0"/>
    <n v="3"/>
    <x v="0"/>
    <x v="6"/>
    <x v="2"/>
    <x v="0"/>
    <n v="1"/>
    <n v="5"/>
    <x v="12"/>
    <m/>
    <n v="1"/>
  </r>
  <r>
    <s v="Cohab"/>
    <s v="Praça da Rua 7"/>
    <x v="2"/>
    <x v="2"/>
    <x v="2"/>
    <x v="0"/>
    <n v="3"/>
    <x v="1"/>
    <x v="2"/>
    <x v="0"/>
    <x v="0"/>
    <n v="1"/>
    <n v="6"/>
    <x v="68"/>
    <s v="Próxima à parede"/>
    <n v="1"/>
  </r>
  <r>
    <s v="Cohab"/>
    <s v="Praça da Rua 7"/>
    <x v="28"/>
    <x v="28"/>
    <x v="0"/>
    <x v="0"/>
    <n v="3"/>
    <x v="0"/>
    <x v="3"/>
    <x v="0"/>
    <x v="1"/>
    <n v="0"/>
    <n v="1"/>
    <x v="0"/>
    <m/>
    <n v="1"/>
  </r>
  <r>
    <s v="Cohab"/>
    <s v="Praça José dos Santos"/>
    <x v="14"/>
    <x v="14"/>
    <x v="5"/>
    <x v="1"/>
    <n v="1"/>
    <x v="0"/>
    <x v="0"/>
    <x v="2"/>
    <x v="0"/>
    <n v="1"/>
    <n v="10"/>
    <x v="26"/>
    <s v="Cipó-cabeludo"/>
    <n v="1"/>
  </r>
  <r>
    <s v="Cohab"/>
    <s v="Praça José dos Santos"/>
    <x v="15"/>
    <x v="15"/>
    <x v="9"/>
    <x v="0"/>
    <n v="3"/>
    <x v="0"/>
    <x v="3"/>
    <x v="2"/>
    <x v="0"/>
    <n v="0"/>
    <n v="10"/>
    <x v="69"/>
    <m/>
    <n v="1"/>
  </r>
  <r>
    <s v="Cohab"/>
    <s v="Praça José dos Santos"/>
    <x v="29"/>
    <x v="29"/>
    <x v="11"/>
    <x v="0"/>
    <n v="3"/>
    <x v="0"/>
    <x v="7"/>
    <x v="2"/>
    <x v="0"/>
    <n v="0"/>
    <n v="14"/>
    <x v="70"/>
    <m/>
    <n v="1"/>
  </r>
  <r>
    <s v="Cohab"/>
    <s v="Praça José dos Santos"/>
    <x v="2"/>
    <x v="2"/>
    <x v="2"/>
    <x v="0"/>
    <n v="3"/>
    <x v="1"/>
    <x v="7"/>
    <x v="4"/>
    <x v="0"/>
    <n v="1"/>
    <n v="14"/>
    <x v="71"/>
    <m/>
    <n v="1"/>
  </r>
  <r>
    <s v="Cohab"/>
    <s v="Praça José dos Santos"/>
    <x v="2"/>
    <x v="2"/>
    <x v="2"/>
    <x v="0"/>
    <n v="3"/>
    <x v="1"/>
    <x v="7"/>
    <x v="2"/>
    <x v="0"/>
    <n v="1"/>
    <n v="14"/>
    <x v="72"/>
    <s v="Cipó-cabeludo"/>
    <n v="1"/>
  </r>
  <r>
    <s v="Cohab"/>
    <s v="Praça José dos Santos"/>
    <x v="15"/>
    <x v="15"/>
    <x v="9"/>
    <x v="0"/>
    <n v="3"/>
    <x v="0"/>
    <x v="3"/>
    <x v="2"/>
    <x v="0"/>
    <n v="1"/>
    <n v="5"/>
    <x v="73"/>
    <m/>
    <n v="1"/>
  </r>
  <r>
    <s v="Cohab"/>
    <s v="Praça José dos Santos"/>
    <x v="15"/>
    <x v="15"/>
    <x v="9"/>
    <x v="0"/>
    <n v="3"/>
    <x v="0"/>
    <x v="3"/>
    <x v="2"/>
    <x v="0"/>
    <n v="1"/>
    <n v="4"/>
    <x v="52"/>
    <m/>
    <n v="1"/>
  </r>
  <r>
    <s v="Cohab"/>
    <s v="Praça José dos Santos"/>
    <x v="15"/>
    <x v="15"/>
    <x v="9"/>
    <x v="0"/>
    <n v="3"/>
    <x v="0"/>
    <x v="0"/>
    <x v="2"/>
    <x v="0"/>
    <n v="0"/>
    <n v="14"/>
    <x v="74"/>
    <s v="Cipó-cabeludo"/>
    <n v="1"/>
  </r>
  <r>
    <s v="Cohab"/>
    <s v="Praça José dos Santos"/>
    <x v="15"/>
    <x v="15"/>
    <x v="9"/>
    <x v="0"/>
    <n v="3"/>
    <x v="0"/>
    <x v="0"/>
    <x v="2"/>
    <x v="0"/>
    <n v="0"/>
    <n v="14"/>
    <x v="75"/>
    <s v="Cipó-cabeludo"/>
    <n v="1"/>
  </r>
  <r>
    <s v="Cohab"/>
    <s v="Praça José dos Santos"/>
    <x v="2"/>
    <x v="2"/>
    <x v="2"/>
    <x v="0"/>
    <n v="2"/>
    <x v="0"/>
    <x v="7"/>
    <x v="0"/>
    <x v="0"/>
    <n v="1"/>
    <n v="8"/>
    <x v="76"/>
    <m/>
    <n v="1"/>
  </r>
  <r>
    <s v="Cohab"/>
    <s v="Praça José dos Santos"/>
    <x v="2"/>
    <x v="2"/>
    <x v="2"/>
    <x v="0"/>
    <n v="3"/>
    <x v="1"/>
    <x v="7"/>
    <x v="2"/>
    <x v="0"/>
    <n v="0"/>
    <n v="14"/>
    <x v="73"/>
    <m/>
    <n v="1"/>
  </r>
  <r>
    <s v="Cohab"/>
    <s v="Praça José dos Santos"/>
    <x v="2"/>
    <x v="2"/>
    <x v="2"/>
    <x v="0"/>
    <n v="3"/>
    <x v="1"/>
    <x v="7"/>
    <x v="2"/>
    <x v="0"/>
    <n v="0"/>
    <n v="16"/>
    <x v="10"/>
    <s v="Cipó-cabeludo"/>
    <n v="1"/>
  </r>
  <r>
    <s v="Cohab"/>
    <s v="Praça José dos Santos"/>
    <x v="30"/>
    <x v="30"/>
    <x v="5"/>
    <x v="0"/>
    <n v="3"/>
    <x v="0"/>
    <x v="7"/>
    <x v="2"/>
    <x v="0"/>
    <n v="1"/>
    <n v="8"/>
    <x v="77"/>
    <m/>
    <n v="1"/>
  </r>
  <r>
    <s v="Cohab"/>
    <s v="Praça José dos Santos"/>
    <x v="2"/>
    <x v="2"/>
    <x v="2"/>
    <x v="0"/>
    <n v="3"/>
    <x v="1"/>
    <x v="5"/>
    <x v="2"/>
    <x v="0"/>
    <n v="0"/>
    <n v="14"/>
    <x v="78"/>
    <s v="Cipó-cabeludo; Presença de formigueiro"/>
    <n v="1"/>
  </r>
  <r>
    <s v="Cohab"/>
    <s v="Praça José dos Santos"/>
    <x v="2"/>
    <x v="2"/>
    <x v="2"/>
    <x v="0"/>
    <n v="3"/>
    <x v="1"/>
    <x v="7"/>
    <x v="2"/>
    <x v="0"/>
    <n v="0"/>
    <n v="12"/>
    <x v="30"/>
    <s v="Fungo no tronco; Cipó-cabeludo"/>
    <n v="1"/>
  </r>
  <r>
    <s v="Cohab"/>
    <s v="Praça José dos Santos"/>
    <x v="7"/>
    <x v="7"/>
    <x v="5"/>
    <x v="0"/>
    <n v="3"/>
    <x v="0"/>
    <x v="7"/>
    <x v="5"/>
    <x v="0"/>
    <n v="1"/>
    <n v="10"/>
    <x v="79"/>
    <m/>
    <n v="1"/>
  </r>
  <r>
    <s v="Cohab"/>
    <s v="Praça José dos Santos"/>
    <x v="30"/>
    <x v="30"/>
    <x v="5"/>
    <x v="0"/>
    <n v="1"/>
    <x v="1"/>
    <x v="7"/>
    <x v="1"/>
    <x v="0"/>
    <n v="1"/>
    <n v="8"/>
    <x v="80"/>
    <s v="Fungo no tronco"/>
    <n v="1"/>
  </r>
  <r>
    <s v="Cohab"/>
    <s v="Praça José dos Santos"/>
    <x v="30"/>
    <x v="30"/>
    <x v="5"/>
    <x v="0"/>
    <n v="0"/>
    <x v="0"/>
    <x v="7"/>
    <x v="2"/>
    <x v="2"/>
    <n v="1"/>
    <n v="8"/>
    <x v="45"/>
    <s v="Fungo no tronco"/>
    <n v="1"/>
  </r>
  <r>
    <s v="Cohab"/>
    <s v="Academia da Cidade - Cohab"/>
    <x v="31"/>
    <x v="31"/>
    <x v="12"/>
    <x v="1"/>
    <n v="3"/>
    <x v="1"/>
    <x v="0"/>
    <x v="2"/>
    <x v="0"/>
    <n v="0"/>
    <n v="10"/>
    <x v="81"/>
    <m/>
    <n v="1"/>
  </r>
  <r>
    <s v="Cohab"/>
    <s v="Academia da Cidade - Cohab"/>
    <x v="2"/>
    <x v="2"/>
    <x v="2"/>
    <x v="0"/>
    <n v="3"/>
    <x v="0"/>
    <x v="0"/>
    <x v="2"/>
    <x v="0"/>
    <n v="1"/>
    <n v="7"/>
    <x v="82"/>
    <m/>
    <n v="1"/>
  </r>
  <r>
    <s v="Cohab"/>
    <s v="Academia da Cidade - Cohab"/>
    <x v="32"/>
    <x v="32"/>
    <x v="2"/>
    <x v="2"/>
    <n v="3"/>
    <x v="1"/>
    <x v="0"/>
    <x v="2"/>
    <x v="0"/>
    <n v="1"/>
    <n v="10"/>
    <x v="83"/>
    <m/>
    <n v="1"/>
  </r>
  <r>
    <s v="Cohab"/>
    <s v="Academia da Cidade - Cohab"/>
    <x v="31"/>
    <x v="31"/>
    <x v="12"/>
    <x v="1"/>
    <n v="3"/>
    <x v="0"/>
    <x v="0"/>
    <x v="0"/>
    <x v="1"/>
    <n v="0"/>
    <n v="5"/>
    <x v="84"/>
    <m/>
    <n v="1"/>
  </r>
  <r>
    <s v="Cohab"/>
    <s v="Academia da Cidade - Cohab"/>
    <x v="2"/>
    <x v="2"/>
    <x v="2"/>
    <x v="0"/>
    <n v="3"/>
    <x v="1"/>
    <x v="0"/>
    <x v="0"/>
    <x v="0"/>
    <n v="1"/>
    <n v="10"/>
    <x v="85"/>
    <m/>
    <n v="1"/>
  </r>
  <r>
    <s v="Cohab"/>
    <s v="Academia da Cidade - Cohab"/>
    <x v="14"/>
    <x v="14"/>
    <x v="5"/>
    <x v="1"/>
    <n v="3"/>
    <x v="0"/>
    <x v="0"/>
    <x v="0"/>
    <x v="0"/>
    <n v="1"/>
    <n v="3"/>
    <x v="86"/>
    <m/>
    <n v="1"/>
  </r>
  <r>
    <s v="Cohab"/>
    <s v="Academia da Cidade - Cohab"/>
    <x v="15"/>
    <x v="15"/>
    <x v="9"/>
    <x v="0"/>
    <n v="2"/>
    <x v="0"/>
    <x v="0"/>
    <x v="0"/>
    <x v="0"/>
    <n v="1"/>
    <n v="1.1000000000000001"/>
    <x v="87"/>
    <m/>
    <n v="1"/>
  </r>
  <r>
    <s v="Cohab"/>
    <s v="Academia da Cidade - Cohab"/>
    <x v="7"/>
    <x v="7"/>
    <x v="5"/>
    <x v="0"/>
    <n v="3"/>
    <x v="0"/>
    <x v="0"/>
    <x v="2"/>
    <x v="0"/>
    <n v="1"/>
    <n v="6"/>
    <x v="8"/>
    <m/>
    <n v="1"/>
  </r>
  <r>
    <s v="Cohab"/>
    <s v="Academia da Cidade - Cohab"/>
    <x v="7"/>
    <x v="7"/>
    <x v="5"/>
    <x v="0"/>
    <n v="3"/>
    <x v="0"/>
    <x v="0"/>
    <x v="0"/>
    <x v="0"/>
    <n v="1"/>
    <n v="6"/>
    <x v="88"/>
    <m/>
    <n v="1"/>
  </r>
  <r>
    <s v="Cohab"/>
    <s v="Academia da Cidade - Cohab"/>
    <x v="15"/>
    <x v="15"/>
    <x v="9"/>
    <x v="0"/>
    <n v="2"/>
    <x v="0"/>
    <x v="0"/>
    <x v="0"/>
    <x v="0"/>
    <n v="0"/>
    <n v="3"/>
    <x v="41"/>
    <m/>
    <n v="1"/>
  </r>
  <r>
    <s v="Cohab"/>
    <s v="Academia da Cidade - Cohab"/>
    <x v="17"/>
    <x v="17"/>
    <x v="10"/>
    <x v="0"/>
    <n v="3"/>
    <x v="0"/>
    <x v="0"/>
    <x v="0"/>
    <x v="1"/>
    <n v="0"/>
    <n v="4"/>
    <x v="89"/>
    <m/>
    <n v="1"/>
  </r>
  <r>
    <s v="Cohab"/>
    <s v="Academia da Cidade - Cohab"/>
    <x v="14"/>
    <x v="14"/>
    <x v="5"/>
    <x v="1"/>
    <n v="3"/>
    <x v="1"/>
    <x v="3"/>
    <x v="2"/>
    <x v="0"/>
    <n v="1"/>
    <n v="5"/>
    <x v="5"/>
    <m/>
    <n v="1"/>
  </r>
  <r>
    <s v="Cohab"/>
    <s v="Academia da Cidade - Cohab"/>
    <x v="14"/>
    <x v="14"/>
    <x v="5"/>
    <x v="1"/>
    <n v="2"/>
    <x v="1"/>
    <x v="3"/>
    <x v="2"/>
    <x v="0"/>
    <n v="1"/>
    <n v="8"/>
    <x v="8"/>
    <m/>
    <n v="1"/>
  </r>
  <r>
    <s v="Cohab"/>
    <s v="Academia da Cidade - Cohab"/>
    <x v="33"/>
    <x v="33"/>
    <x v="5"/>
    <x v="1"/>
    <n v="3"/>
    <x v="0"/>
    <x v="3"/>
    <x v="2"/>
    <x v="0"/>
    <n v="0"/>
    <n v="2.6"/>
    <x v="90"/>
    <m/>
    <n v="1"/>
  </r>
  <r>
    <s v="Cohab"/>
    <s v="Praça da PE-60"/>
    <x v="15"/>
    <x v="15"/>
    <x v="9"/>
    <x v="0"/>
    <n v="3"/>
    <x v="0"/>
    <x v="8"/>
    <x v="0"/>
    <x v="0"/>
    <n v="0"/>
    <n v="2.1"/>
    <x v="91"/>
    <m/>
    <n v="1"/>
  </r>
  <r>
    <s v="Cohab"/>
    <s v="Praça da PE-60"/>
    <x v="34"/>
    <x v="34"/>
    <x v="0"/>
    <x v="0"/>
    <n v="3"/>
    <x v="0"/>
    <x v="7"/>
    <x v="0"/>
    <x v="0"/>
    <n v="0"/>
    <n v="1.8"/>
    <x v="0"/>
    <m/>
    <n v="1"/>
  </r>
  <r>
    <s v="Cohab"/>
    <s v="Praça da PE-60"/>
    <x v="13"/>
    <x v="13"/>
    <x v="3"/>
    <x v="0"/>
    <n v="3"/>
    <x v="0"/>
    <x v="6"/>
    <x v="0"/>
    <x v="0"/>
    <n v="0"/>
    <n v="3"/>
    <x v="12"/>
    <s v="Próxima à parede"/>
    <n v="1"/>
  </r>
  <r>
    <s v="Cohab"/>
    <s v="Praça da PE-60"/>
    <x v="34"/>
    <x v="34"/>
    <x v="0"/>
    <x v="0"/>
    <n v="0"/>
    <x v="0"/>
    <x v="3"/>
    <x v="0"/>
    <x v="2"/>
    <n v="0"/>
    <n v="2.2000000000000002"/>
    <x v="0"/>
    <m/>
    <n v="1"/>
  </r>
  <r>
    <s v="Cohab"/>
    <s v="Praça da PE-60"/>
    <x v="15"/>
    <x v="15"/>
    <x v="9"/>
    <x v="0"/>
    <n v="2"/>
    <x v="0"/>
    <x v="3"/>
    <x v="0"/>
    <x v="0"/>
    <n v="0"/>
    <n v="2"/>
    <x v="92"/>
    <m/>
    <n v="1"/>
  </r>
  <r>
    <s v="Cohab"/>
    <s v="Praça da PE-60"/>
    <x v="0"/>
    <x v="0"/>
    <x v="0"/>
    <x v="0"/>
    <n v="3"/>
    <x v="0"/>
    <x v="5"/>
    <x v="0"/>
    <x v="1"/>
    <n v="0"/>
    <n v="1.5"/>
    <x v="0"/>
    <m/>
    <n v="1"/>
  </r>
  <r>
    <s v="Cohab"/>
    <s v="Praça da PE-60"/>
    <x v="0"/>
    <x v="0"/>
    <x v="0"/>
    <x v="0"/>
    <n v="3"/>
    <x v="0"/>
    <x v="3"/>
    <x v="0"/>
    <x v="1"/>
    <n v="0"/>
    <n v="1.2"/>
    <x v="0"/>
    <m/>
    <n v="1"/>
  </r>
  <r>
    <s v="Cohab"/>
    <s v="Praça da PE-60"/>
    <x v="34"/>
    <x v="34"/>
    <x v="0"/>
    <x v="0"/>
    <n v="3"/>
    <x v="0"/>
    <x v="3"/>
    <x v="0"/>
    <x v="1"/>
    <n v="0"/>
    <n v="1.9"/>
    <x v="0"/>
    <m/>
    <n v="1"/>
  </r>
  <r>
    <s v="Cohab"/>
    <s v="Praça da PE-60"/>
    <x v="9"/>
    <x v="9"/>
    <x v="7"/>
    <x v="1"/>
    <n v="3"/>
    <x v="0"/>
    <x v="2"/>
    <x v="0"/>
    <x v="0"/>
    <n v="0"/>
    <n v="1.3"/>
    <x v="64"/>
    <m/>
    <n v="1"/>
  </r>
  <r>
    <s v="Cohab"/>
    <s v="Praça da PE-60"/>
    <x v="34"/>
    <x v="34"/>
    <x v="0"/>
    <x v="0"/>
    <n v="3"/>
    <x v="0"/>
    <x v="1"/>
    <x v="0"/>
    <x v="1"/>
    <n v="0"/>
    <n v="2.2000000000000002"/>
    <x v="0"/>
    <m/>
    <n v="1"/>
  </r>
  <r>
    <s v="Cohab"/>
    <s v="Praça da PE-60"/>
    <x v="3"/>
    <x v="3"/>
    <x v="3"/>
    <x v="1"/>
    <n v="3"/>
    <x v="0"/>
    <x v="5"/>
    <x v="2"/>
    <x v="1"/>
    <n v="0"/>
    <n v="3"/>
    <x v="71"/>
    <m/>
    <n v="1"/>
  </r>
  <r>
    <s v="Cohab"/>
    <s v="Praça da PE-60"/>
    <x v="35"/>
    <x v="35"/>
    <x v="3"/>
    <x v="1"/>
    <n v="3"/>
    <x v="0"/>
    <x v="1"/>
    <x v="2"/>
    <x v="0"/>
    <n v="1"/>
    <n v="3"/>
    <x v="93"/>
    <m/>
    <n v="1"/>
  </r>
  <r>
    <s v="Cohab"/>
    <s v="Praça do Trevo"/>
    <x v="30"/>
    <x v="30"/>
    <x v="5"/>
    <x v="0"/>
    <n v="3"/>
    <x v="1"/>
    <x v="0"/>
    <x v="3"/>
    <x v="0"/>
    <n v="0"/>
    <n v="6"/>
    <x v="94"/>
    <m/>
    <n v="1"/>
  </r>
  <r>
    <s v="Cohab"/>
    <s v="Praça do Trevo"/>
    <x v="30"/>
    <x v="30"/>
    <x v="5"/>
    <x v="0"/>
    <n v="3"/>
    <x v="1"/>
    <x v="0"/>
    <x v="0"/>
    <x v="0"/>
    <n v="0"/>
    <n v="3"/>
    <x v="95"/>
    <m/>
    <n v="1"/>
  </r>
  <r>
    <s v="Cohab"/>
    <s v="Praça do Trevo"/>
    <x v="30"/>
    <x v="30"/>
    <x v="5"/>
    <x v="0"/>
    <n v="3"/>
    <x v="1"/>
    <x v="5"/>
    <x v="1"/>
    <x v="0"/>
    <n v="0"/>
    <n v="3"/>
    <x v="96"/>
    <m/>
    <n v="1"/>
  </r>
  <r>
    <s v="Cohab"/>
    <s v="Praça do Trevo"/>
    <x v="30"/>
    <x v="30"/>
    <x v="5"/>
    <x v="0"/>
    <n v="3"/>
    <x v="1"/>
    <x v="0"/>
    <x v="1"/>
    <x v="0"/>
    <n v="0"/>
    <n v="5"/>
    <x v="97"/>
    <m/>
    <n v="1"/>
  </r>
  <r>
    <s v="Cohab"/>
    <s v="Praça do Trevo"/>
    <x v="34"/>
    <x v="34"/>
    <x v="0"/>
    <x v="0"/>
    <n v="3"/>
    <x v="0"/>
    <x v="0"/>
    <x v="0"/>
    <x v="1"/>
    <n v="0"/>
    <n v="3"/>
    <x v="0"/>
    <m/>
    <n v="1"/>
  </r>
  <r>
    <s v="Cohab"/>
    <s v="Praça do Trevo"/>
    <x v="36"/>
    <x v="36"/>
    <x v="13"/>
    <x v="0"/>
    <n v="3"/>
    <x v="0"/>
    <x v="0"/>
    <x v="0"/>
    <x v="1"/>
    <n v="0"/>
    <n v="0.7"/>
    <x v="0"/>
    <s v="Espécime jovem"/>
    <n v="1"/>
  </r>
  <r>
    <s v="Cohab"/>
    <s v="Praça do Trevo"/>
    <x v="3"/>
    <x v="3"/>
    <x v="3"/>
    <x v="1"/>
    <n v="3"/>
    <x v="1"/>
    <x v="0"/>
    <x v="2"/>
    <x v="0"/>
    <n v="0"/>
    <n v="12"/>
    <x v="98"/>
    <m/>
    <n v="1"/>
  </r>
  <r>
    <s v="Cohab"/>
    <s v="Praça do Trevo"/>
    <x v="3"/>
    <x v="3"/>
    <x v="3"/>
    <x v="1"/>
    <n v="3"/>
    <x v="1"/>
    <x v="0"/>
    <x v="1"/>
    <x v="0"/>
    <n v="0"/>
    <n v="10"/>
    <x v="99"/>
    <m/>
    <n v="1"/>
  </r>
  <r>
    <s v="Cohab"/>
    <s v="Praça do Trevo"/>
    <x v="3"/>
    <x v="3"/>
    <x v="3"/>
    <x v="1"/>
    <n v="3"/>
    <x v="1"/>
    <x v="0"/>
    <x v="1"/>
    <x v="0"/>
    <n v="0"/>
    <n v="12"/>
    <x v="42"/>
    <m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9985573-CA77-4A3E-937F-AB10A5A992AC}" name="Tabela dinâmica2" cacheId="22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41" firstHeaderRow="1" firstDataRow="1" firstDataCol="1"/>
  <pivotFields count="16">
    <pivotField showAll="0"/>
    <pivotField showAll="0"/>
    <pivotField showAll="0"/>
    <pivotField axis="axisRow" showAll="0" sortType="ascending">
      <items count="68">
        <item x="18"/>
        <item m="1" x="59"/>
        <item m="1" x="42"/>
        <item m="1" x="65"/>
        <item m="1" x="41"/>
        <item m="1" x="55"/>
        <item x="24"/>
        <item m="1" x="57"/>
        <item x="5"/>
        <item m="1" x="63"/>
        <item x="21"/>
        <item m="1" x="56"/>
        <item x="27"/>
        <item m="1" x="39"/>
        <item x="10"/>
        <item x="29"/>
        <item x="6"/>
        <item m="1" x="51"/>
        <item x="14"/>
        <item x="20"/>
        <item m="1" x="53"/>
        <item x="31"/>
        <item x="36"/>
        <item x="30"/>
        <item m="1" x="66"/>
        <item m="1" x="44"/>
        <item x="28"/>
        <item x="19"/>
        <item x="2"/>
        <item x="32"/>
        <item x="35"/>
        <item x="3"/>
        <item m="1" x="52"/>
        <item m="1" x="60"/>
        <item x="16"/>
        <item x="11"/>
        <item x="17"/>
        <item m="1" x="62"/>
        <item x="26"/>
        <item m="1" x="47"/>
        <item m="1" x="48"/>
        <item m="1" x="50"/>
        <item m="1" x="43"/>
        <item x="33"/>
        <item m="1" x="64"/>
        <item x="4"/>
        <item x="7"/>
        <item x="23"/>
        <item m="1" x="49"/>
        <item x="0"/>
        <item x="9"/>
        <item m="1" x="38"/>
        <item x="13"/>
        <item m="1" x="61"/>
        <item x="12"/>
        <item x="8"/>
        <item m="1" x="45"/>
        <item m="1" x="46"/>
        <item m="1" x="40"/>
        <item x="1"/>
        <item x="22"/>
        <item x="25"/>
        <item m="1" x="58"/>
        <item x="15"/>
        <item m="1" x="54"/>
        <item m="1" x="37"/>
        <item x="3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2" showAll="0"/>
    <pivotField showAll="0"/>
    <pivotField dataField="1" showAll="0"/>
  </pivotFields>
  <rowFields count="1">
    <field x="3"/>
  </rowFields>
  <rowItems count="38">
    <i>
      <x/>
    </i>
    <i>
      <x v="6"/>
    </i>
    <i>
      <x v="8"/>
    </i>
    <i>
      <x v="10"/>
    </i>
    <i>
      <x v="12"/>
    </i>
    <i>
      <x v="14"/>
    </i>
    <i>
      <x v="15"/>
    </i>
    <i>
      <x v="16"/>
    </i>
    <i>
      <x v="18"/>
    </i>
    <i>
      <x v="19"/>
    </i>
    <i>
      <x v="21"/>
    </i>
    <i>
      <x v="22"/>
    </i>
    <i>
      <x v="23"/>
    </i>
    <i>
      <x v="26"/>
    </i>
    <i>
      <x v="27"/>
    </i>
    <i>
      <x v="28"/>
    </i>
    <i>
      <x v="29"/>
    </i>
    <i>
      <x v="30"/>
    </i>
    <i>
      <x v="31"/>
    </i>
    <i>
      <x v="34"/>
    </i>
    <i>
      <x v="35"/>
    </i>
    <i>
      <x v="36"/>
    </i>
    <i>
      <x v="38"/>
    </i>
    <i>
      <x v="43"/>
    </i>
    <i>
      <x v="45"/>
    </i>
    <i>
      <x v="46"/>
    </i>
    <i>
      <x v="47"/>
    </i>
    <i>
      <x v="49"/>
    </i>
    <i>
      <x v="50"/>
    </i>
    <i>
      <x v="52"/>
    </i>
    <i>
      <x v="54"/>
    </i>
    <i>
      <x v="55"/>
    </i>
    <i>
      <x v="59"/>
    </i>
    <i>
      <x v="60"/>
    </i>
    <i>
      <x v="61"/>
    </i>
    <i>
      <x v="63"/>
    </i>
    <i>
      <x v="66"/>
    </i>
    <i t="grand">
      <x/>
    </i>
  </rowItems>
  <colItems count="1">
    <i/>
  </colItems>
  <dataFields count="1">
    <dataField name="Soma de Ocorrência" fld="1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42D74C4-0F4D-40F9-8603-F23622646391}" name="Tabela dinâmica4" cacheId="22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104" firstHeaderRow="1" firstDataRow="1" firstDataCol="1"/>
  <pivotFields count="1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numFmtId="2" showAll="0">
      <items count="102">
        <item x="91"/>
        <item x="92"/>
        <item x="61"/>
        <item x="12"/>
        <item x="64"/>
        <item x="86"/>
        <item x="8"/>
        <item x="66"/>
        <item x="31"/>
        <item x="4"/>
        <item x="62"/>
        <item x="5"/>
        <item x="51"/>
        <item x="50"/>
        <item x="87"/>
        <item x="53"/>
        <item x="63"/>
        <item x="44"/>
        <item x="19"/>
        <item x="67"/>
        <item x="54"/>
        <item x="18"/>
        <item x="45"/>
        <item x="34"/>
        <item x="15"/>
        <item x="85"/>
        <item x="2"/>
        <item x="1"/>
        <item x="10"/>
        <item x="47"/>
        <item x="3"/>
        <item x="37"/>
        <item x="79"/>
        <item x="88"/>
        <item x="26"/>
        <item x="57"/>
        <item x="38"/>
        <item x="73"/>
        <item x="41"/>
        <item x="49"/>
        <item x="96"/>
        <item x="36"/>
        <item x="17"/>
        <item x="60"/>
        <item x="33"/>
        <item x="90"/>
        <item x="25"/>
        <item x="58"/>
        <item x="93"/>
        <item x="70"/>
        <item x="59"/>
        <item x="65"/>
        <item x="89"/>
        <item x="43"/>
        <item x="55"/>
        <item x="35"/>
        <item x="52"/>
        <item x="46"/>
        <item x="68"/>
        <item x="40"/>
        <item x="83"/>
        <item x="76"/>
        <item x="82"/>
        <item x="48"/>
        <item x="27"/>
        <item x="28"/>
        <item x="39"/>
        <item x="72"/>
        <item x="32"/>
        <item x="71"/>
        <item x="84"/>
        <item x="22"/>
        <item x="42"/>
        <item x="78"/>
        <item x="81"/>
        <item x="30"/>
        <item x="20"/>
        <item x="7"/>
        <item x="95"/>
        <item x="9"/>
        <item x="98"/>
        <item x="99"/>
        <item x="6"/>
        <item x="97"/>
        <item x="75"/>
        <item x="94"/>
        <item x="23"/>
        <item x="13"/>
        <item x="74"/>
        <item x="80"/>
        <item x="69"/>
        <item x="56"/>
        <item x="29"/>
        <item x="14"/>
        <item x="21"/>
        <item x="24"/>
        <item x="11"/>
        <item x="77"/>
        <item x="16"/>
        <item m="1" x="100"/>
        <item x="0"/>
        <item t="default"/>
      </items>
    </pivotField>
    <pivotField showAll="0"/>
    <pivotField dataField="1" showAll="0"/>
  </pivotFields>
  <rowFields count="1">
    <field x="13"/>
  </rowFields>
  <rowItems count="10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100"/>
    </i>
    <i t="grand">
      <x/>
    </i>
  </rowItems>
  <colItems count="1">
    <i/>
  </colItems>
  <dataFields count="1">
    <dataField name="Soma de Ocorrência" fld="1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208963-F9E2-47D7-BA2C-D926C5C60565}" name="Tabela dinâmica2" cacheId="22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7" firstHeaderRow="1" firstDataRow="1" firstDataCol="1"/>
  <pivotFields count="16">
    <pivotField showAll="0"/>
    <pivotField showAll="0"/>
    <pivotField showAll="0"/>
    <pivotField showAll="0"/>
    <pivotField showAll="0"/>
    <pivotField axis="axisRow" showAll="0">
      <items count="4">
        <item x="2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numFmtId="2" showAll="0"/>
    <pivotField showAll="0"/>
    <pivotField dataField="1" showAll="0"/>
  </pivotFields>
  <rowFields count="1">
    <field x="5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oma de Ocorrência" fld="1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2B4E2DC-2F88-4DD9-8D3A-DF603911F665}" name="Tabela dinâmica3" cacheId="22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92" firstHeaderRow="1" firstDataRow="1" firstDataCol="1"/>
  <pivotFields count="16">
    <pivotField showAll="0"/>
    <pivotField showAll="0"/>
    <pivotField showAll="0"/>
    <pivotField axis="axisRow" showAll="0">
      <items count="68">
        <item x="18"/>
        <item m="1" x="59"/>
        <item m="1" x="42"/>
        <item m="1" x="65"/>
        <item m="1" x="41"/>
        <item m="1" x="55"/>
        <item x="24"/>
        <item m="1" x="57"/>
        <item m="1" x="63"/>
        <item x="21"/>
        <item m="1" x="56"/>
        <item x="27"/>
        <item m="1" x="39"/>
        <item x="10"/>
        <item x="29"/>
        <item x="6"/>
        <item m="1" x="51"/>
        <item x="14"/>
        <item x="20"/>
        <item m="1" x="53"/>
        <item x="31"/>
        <item x="36"/>
        <item x="30"/>
        <item m="1" x="66"/>
        <item m="1" x="44"/>
        <item x="28"/>
        <item x="19"/>
        <item x="2"/>
        <item x="32"/>
        <item x="35"/>
        <item x="3"/>
        <item m="1" x="52"/>
        <item m="1" x="60"/>
        <item x="16"/>
        <item x="11"/>
        <item x="17"/>
        <item m="1" x="62"/>
        <item x="26"/>
        <item m="1" x="47"/>
        <item m="1" x="48"/>
        <item m="1" x="50"/>
        <item m="1" x="43"/>
        <item x="33"/>
        <item m="1" x="64"/>
        <item x="4"/>
        <item x="7"/>
        <item x="23"/>
        <item m="1" x="49"/>
        <item x="0"/>
        <item x="9"/>
        <item m="1" x="38"/>
        <item x="13"/>
        <item m="1" x="61"/>
        <item x="12"/>
        <item x="8"/>
        <item m="1" x="45"/>
        <item m="1" x="46"/>
        <item m="1" x="40"/>
        <item x="1"/>
        <item x="22"/>
        <item x="25"/>
        <item m="1" x="58"/>
        <item x="15"/>
        <item m="1" x="54"/>
        <item m="1" x="37"/>
        <item x="34"/>
        <item x="5"/>
        <item t="default"/>
      </items>
    </pivotField>
    <pivotField axis="axisRow" showAll="0">
      <items count="24">
        <item m="1" x="14"/>
        <item x="7"/>
        <item m="1" x="16"/>
        <item x="0"/>
        <item m="1" x="15"/>
        <item x="3"/>
        <item m="1" x="20"/>
        <item x="11"/>
        <item x="9"/>
        <item x="13"/>
        <item x="5"/>
        <item m="1" x="18"/>
        <item m="1" x="21"/>
        <item x="12"/>
        <item x="1"/>
        <item x="8"/>
        <item x="2"/>
        <item m="1" x="17"/>
        <item x="6"/>
        <item x="4"/>
        <item m="1" x="22"/>
        <item x="10"/>
        <item m="1" x="19"/>
        <item t="default"/>
      </items>
    </pivotField>
    <pivotField axis="axisRow" showAll="0">
      <items count="4">
        <item x="2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numFmtId="2" showAll="0"/>
    <pivotField showAll="0"/>
    <pivotField dataField="1" showAll="0"/>
  </pivotFields>
  <rowFields count="3">
    <field x="4"/>
    <field x="3"/>
    <field x="5"/>
  </rowFields>
  <rowItems count="89">
    <i>
      <x v="1"/>
    </i>
    <i r="1">
      <x v="33"/>
    </i>
    <i r="2">
      <x v="1"/>
    </i>
    <i r="1">
      <x v="49"/>
    </i>
    <i r="2">
      <x v="2"/>
    </i>
    <i>
      <x v="3"/>
    </i>
    <i r="1">
      <x/>
    </i>
    <i r="2">
      <x v="2"/>
    </i>
    <i r="1">
      <x v="11"/>
    </i>
    <i r="2">
      <x v="1"/>
    </i>
    <i r="1">
      <x v="18"/>
    </i>
    <i r="2">
      <x v="1"/>
    </i>
    <i r="1">
      <x v="25"/>
    </i>
    <i r="2">
      <x v="1"/>
    </i>
    <i r="1">
      <x v="26"/>
    </i>
    <i r="2">
      <x v="1"/>
    </i>
    <i r="1">
      <x v="44"/>
    </i>
    <i r="2">
      <x v="1"/>
    </i>
    <i r="1">
      <x v="46"/>
    </i>
    <i r="2">
      <x v="1"/>
    </i>
    <i r="1">
      <x v="48"/>
    </i>
    <i r="2">
      <x v="1"/>
    </i>
    <i r="1">
      <x v="65"/>
    </i>
    <i r="2">
      <x v="1"/>
    </i>
    <i>
      <x v="5"/>
    </i>
    <i r="1">
      <x v="29"/>
    </i>
    <i r="2">
      <x v="2"/>
    </i>
    <i r="1">
      <x v="30"/>
    </i>
    <i r="2">
      <x v="2"/>
    </i>
    <i r="1">
      <x v="51"/>
    </i>
    <i r="2">
      <x v="1"/>
    </i>
    <i r="1">
      <x v="60"/>
    </i>
    <i r="2">
      <x v="1"/>
    </i>
    <i>
      <x v="7"/>
    </i>
    <i r="1">
      <x v="14"/>
    </i>
    <i r="2">
      <x v="1"/>
    </i>
    <i>
      <x v="8"/>
    </i>
    <i r="1">
      <x v="62"/>
    </i>
    <i r="2">
      <x v="1"/>
    </i>
    <i>
      <x v="9"/>
    </i>
    <i r="1">
      <x v="21"/>
    </i>
    <i r="2">
      <x v="1"/>
    </i>
    <i>
      <x v="10"/>
    </i>
    <i r="1">
      <x v="9"/>
    </i>
    <i r="2">
      <x v="1"/>
    </i>
    <i r="1">
      <x v="13"/>
    </i>
    <i r="2">
      <x v="2"/>
    </i>
    <i r="1">
      <x v="17"/>
    </i>
    <i r="2">
      <x v="2"/>
    </i>
    <i r="1">
      <x v="22"/>
    </i>
    <i r="2">
      <x v="1"/>
    </i>
    <i r="1">
      <x v="34"/>
    </i>
    <i r="2">
      <x v="2"/>
    </i>
    <i r="1">
      <x v="42"/>
    </i>
    <i r="2">
      <x v="2"/>
    </i>
    <i r="1">
      <x v="45"/>
    </i>
    <i r="2">
      <x v="1"/>
    </i>
    <i r="1">
      <x v="59"/>
    </i>
    <i r="2">
      <x v="1"/>
    </i>
    <i>
      <x v="13"/>
    </i>
    <i r="1">
      <x v="20"/>
    </i>
    <i r="2">
      <x v="2"/>
    </i>
    <i>
      <x v="14"/>
    </i>
    <i r="1">
      <x v="15"/>
    </i>
    <i r="2">
      <x v="2"/>
    </i>
    <i r="1">
      <x v="58"/>
    </i>
    <i r="2">
      <x v="2"/>
    </i>
    <i>
      <x v="15"/>
    </i>
    <i r="1">
      <x v="6"/>
    </i>
    <i r="2">
      <x v="1"/>
    </i>
    <i r="1">
      <x v="53"/>
    </i>
    <i r="2">
      <x v="2"/>
    </i>
    <i>
      <x v="16"/>
    </i>
    <i r="1">
      <x v="27"/>
    </i>
    <i r="2">
      <x v="1"/>
    </i>
    <i r="1">
      <x v="28"/>
    </i>
    <i r="2">
      <x/>
    </i>
    <i r="1">
      <x v="37"/>
    </i>
    <i r="2">
      <x v="1"/>
    </i>
    <i>
      <x v="18"/>
    </i>
    <i r="1">
      <x v="54"/>
    </i>
    <i r="2">
      <x v="1"/>
    </i>
    <i>
      <x v="19"/>
    </i>
    <i r="1">
      <x v="66"/>
    </i>
    <i r="2">
      <x v="2"/>
    </i>
    <i>
      <x v="21"/>
    </i>
    <i r="1">
      <x v="35"/>
    </i>
    <i r="2">
      <x v="1"/>
    </i>
    <i t="grand">
      <x/>
    </i>
  </rowItems>
  <colItems count="1">
    <i/>
  </colItems>
  <dataFields count="1">
    <dataField name="Soma de Ocorrência" fld="1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8594206-855F-4D50-BA3B-C3E1B0EC8484}" name="Tabela dinâmica3" cacheId="22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55" firstHeaderRow="1" firstDataRow="1" firstDataCol="1"/>
  <pivotFields count="16">
    <pivotField showAll="0"/>
    <pivotField showAll="0"/>
    <pivotField axis="axisRow" showAll="0">
      <items count="40">
        <item x="31"/>
        <item x="1"/>
        <item x="15"/>
        <item x="26"/>
        <item x="28"/>
        <item x="9"/>
        <item x="8"/>
        <item x="13"/>
        <item m="1" x="37"/>
        <item x="10"/>
        <item x="29"/>
        <item x="20"/>
        <item x="19"/>
        <item x="32"/>
        <item x="2"/>
        <item x="30"/>
        <item x="21"/>
        <item x="35"/>
        <item x="25"/>
        <item m="1" x="38"/>
        <item x="18"/>
        <item x="16"/>
        <item x="7"/>
        <item x="12"/>
        <item x="24"/>
        <item x="17"/>
        <item x="6"/>
        <item x="4"/>
        <item x="0"/>
        <item x="23"/>
        <item x="27"/>
        <item x="34"/>
        <item x="33"/>
        <item x="11"/>
        <item x="36"/>
        <item x="14"/>
        <item x="22"/>
        <item x="3"/>
        <item x="5"/>
        <item t="default"/>
      </items>
    </pivotField>
    <pivotField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numFmtId="2" showAll="0"/>
    <pivotField showAll="0"/>
    <pivotField dataField="1" showAll="0"/>
  </pivotFields>
  <rowFields count="2">
    <field x="7"/>
    <field x="2"/>
  </rowFields>
  <rowItems count="52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9"/>
    </i>
    <i r="1">
      <x v="10"/>
    </i>
    <i r="1">
      <x v="11"/>
    </i>
    <i r="1">
      <x v="12"/>
    </i>
    <i r="1">
      <x v="14"/>
    </i>
    <i r="1">
      <x v="15"/>
    </i>
    <i r="1">
      <x v="16"/>
    </i>
    <i r="1">
      <x v="17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>
      <x v="1"/>
    </i>
    <i r="1">
      <x/>
    </i>
    <i r="1">
      <x v="2"/>
    </i>
    <i r="1">
      <x v="3"/>
    </i>
    <i r="1">
      <x v="6"/>
    </i>
    <i r="1">
      <x v="7"/>
    </i>
    <i r="1">
      <x v="9"/>
    </i>
    <i r="1">
      <x v="13"/>
    </i>
    <i r="1">
      <x v="14"/>
    </i>
    <i r="1">
      <x v="15"/>
    </i>
    <i r="1">
      <x v="18"/>
    </i>
    <i r="1">
      <x v="26"/>
    </i>
    <i r="1">
      <x v="35"/>
    </i>
    <i r="1">
      <x v="37"/>
    </i>
    <i>
      <x v="2"/>
    </i>
    <i r="1">
      <x v="14"/>
    </i>
    <i t="grand">
      <x/>
    </i>
  </rowItems>
  <colItems count="1">
    <i/>
  </colItems>
  <dataFields count="1">
    <dataField name="Soma de Ocorrência" fld="1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F584ED-C844-4750-8DEC-191FAC8C3B8B}" name="Tabela dinâmica3" cacheId="22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7" firstHeaderRow="1" firstDataRow="1" firstDataCol="1"/>
  <pivotFields count="1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numFmtId="2" showAll="0"/>
    <pivotField showAll="0"/>
    <pivotField dataField="1" showAll="0"/>
  </pivotFields>
  <rowFields count="1">
    <field x="1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oma de Ocorrência" fld="1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54E4DFC-5F52-459C-A3D4-0EB4F316905F}" name="Tabela dinâmica3" cacheId="22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10" firstHeaderRow="1" firstDataRow="1" firstDataCol="1"/>
  <pivotFields count="1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2"/>
        <item x="1"/>
        <item x="5"/>
        <item x="4"/>
        <item x="3"/>
        <item t="default"/>
      </items>
    </pivotField>
    <pivotField showAll="0"/>
    <pivotField showAll="0"/>
    <pivotField showAll="0"/>
    <pivotField numFmtId="2" showAll="0"/>
    <pivotField showAll="0"/>
    <pivotField dataField="1" showAll="0"/>
  </pivotFields>
  <rowFields count="1">
    <field x="9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oma de Ocorrência" fld="1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15CD417-3C89-48DF-8815-BDFF86386B5D}" name="Tabela dinâmica3" cacheId="22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13" firstHeaderRow="1" firstDataRow="1" firstDataCol="1"/>
  <pivotFields count="16"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0">
        <item x="0"/>
        <item x="5"/>
        <item x="1"/>
        <item x="8"/>
        <item x="7"/>
        <item x="2"/>
        <item x="6"/>
        <item x="3"/>
        <item x="4"/>
        <item t="default"/>
      </items>
    </pivotField>
    <pivotField showAll="0"/>
    <pivotField showAll="0"/>
    <pivotField showAll="0"/>
    <pivotField showAll="0"/>
    <pivotField numFmtId="2" showAll="0"/>
    <pivotField showAll="0"/>
    <pivotField dataField="1" showAll="0"/>
  </pivotFields>
  <rowFields count="1">
    <field x="8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Soma de Ocorrência" fld="1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A79476-B883-446C-A090-BBC5E3BD1160}" name="Tabela1" displayName="Tabela1" ref="A1:P156" totalsRowShown="0" headerRowDxfId="20" dataDxfId="18" headerRowBorderDxfId="19" tableBorderDxfId="17" totalsRowBorderDxfId="16">
  <autoFilter ref="A1:P156" xr:uid="{9C3F016C-E755-484B-AE01-9DE074758985}"/>
  <tableColumns count="16">
    <tableColumn id="1" xr3:uid="{4A8565F5-D9C1-46E9-A2FB-62323E127DEB}" name="Bairro" dataDxfId="15"/>
    <tableColumn id="2" xr3:uid="{3AB78559-38D6-4B9D-B4B9-D66EC48E5F61}" name="Praça" dataDxfId="14"/>
    <tableColumn id="3" xr3:uid="{21EFD27D-5B06-4BC3-A7C4-A89157C51CE8}" name="Nome comum" dataDxfId="13"/>
    <tableColumn id="4" xr3:uid="{ED179A9B-4D51-4716-8815-75A3D89331DA}" name="Nome científico" dataDxfId="12"/>
    <tableColumn id="5" xr3:uid="{ACEFA516-04F1-435D-9337-70923EFD8259}" name="Família" dataDxfId="11"/>
    <tableColumn id="6" xr3:uid="{AB051686-2265-4394-9B81-FC1B0D444C15}" name="Origem" dataDxfId="10"/>
    <tableColumn id="7" xr3:uid="{793C319F-3880-4528-B53A-B029B63520A6}" name="Fitossanidade" dataDxfId="9"/>
    <tableColumn id="8" xr3:uid="{F3C7C16C-A727-4A64-89B0-A8DA2EC88694}" name="Problema na raiz" dataDxfId="8"/>
    <tableColumn id="9" xr3:uid="{B16254A0-C04A-4AAD-A95E-774CA947387F}" name="Afastamento predial" dataDxfId="7"/>
    <tableColumn id="10" xr3:uid="{2D1F30A4-2AFF-4007-B6B6-0E5DB81E11E4}" name="Copa" dataDxfId="6"/>
    <tableColumn id="11" xr3:uid="{EAFA03EB-8277-461B-AD2A-F71211E52416}" name="Necessidade de poda" dataDxfId="5"/>
    <tableColumn id="12" xr3:uid="{4B8E758D-3B30-42B5-9149-036D54C817FA}" name="Poda realizada" dataDxfId="4"/>
    <tableColumn id="13" xr3:uid="{4C05D092-F40E-4600-B92B-3509E77C5BC7}" name="Altura" dataDxfId="3"/>
    <tableColumn id="14" xr3:uid="{176F665A-F8C1-4ABD-B378-DC12B311D0B2}" name="Altura 1ª bifurcação" dataDxfId="2"/>
    <tableColumn id="15" xr3:uid="{80F8B6B6-F9C7-483F-B296-252CDB00BC95}" name="Observação" dataDxfId="1"/>
    <tableColumn id="16" xr3:uid="{B3CDB725-73A3-4E1B-AE0E-046322A7E645}" name="Ocorrência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18D39-E297-4234-BCC8-4C37E081C662}">
  <dimension ref="A1:P156"/>
  <sheetViews>
    <sheetView tabSelected="1" topLeftCell="A136" zoomScale="90" zoomScaleNormal="90" workbookViewId="0">
      <selection activeCell="D71" sqref="D71"/>
    </sheetView>
  </sheetViews>
  <sheetFormatPr defaultRowHeight="15" x14ac:dyDescent="0.25"/>
  <cols>
    <col min="2" max="2" width="33.5703125" customWidth="1"/>
    <col min="3" max="3" width="25.85546875" customWidth="1"/>
    <col min="4" max="4" width="54.140625" bestFit="1" customWidth="1"/>
    <col min="5" max="5" width="14.7109375" bestFit="1" customWidth="1"/>
    <col min="6" max="6" width="12.28515625" bestFit="1" customWidth="1"/>
    <col min="7" max="7" width="18.28515625" bestFit="1" customWidth="1"/>
    <col min="8" max="8" width="21.42578125" bestFit="1" customWidth="1"/>
    <col min="9" max="9" width="21.42578125" customWidth="1"/>
    <col min="11" max="11" width="25.28515625" bestFit="1" customWidth="1"/>
    <col min="12" max="12" width="19.5703125" bestFit="1" customWidth="1"/>
    <col min="13" max="13" width="11" bestFit="1" customWidth="1"/>
    <col min="14" max="14" width="23.7109375" bestFit="1" customWidth="1"/>
    <col min="15" max="15" width="34.7109375" bestFit="1" customWidth="1"/>
    <col min="16" max="16" width="15.5703125" bestFit="1" customWidth="1"/>
  </cols>
  <sheetData>
    <row r="1" spans="1:16" x14ac:dyDescent="0.25">
      <c r="A1" s="17" t="s">
        <v>0</v>
      </c>
      <c r="B1" s="17" t="s">
        <v>1</v>
      </c>
      <c r="C1" s="17" t="s">
        <v>2</v>
      </c>
      <c r="D1" s="17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7" t="s">
        <v>14</v>
      </c>
      <c r="P1" s="18" t="s">
        <v>15</v>
      </c>
    </row>
    <row r="2" spans="1:16" x14ac:dyDescent="0.25">
      <c r="A2" s="2" t="s">
        <v>22</v>
      </c>
      <c r="B2" s="1" t="s">
        <v>23</v>
      </c>
      <c r="C2" s="2" t="s">
        <v>24</v>
      </c>
      <c r="D2" s="2" t="s">
        <v>25</v>
      </c>
      <c r="E2" s="4" t="s">
        <v>26</v>
      </c>
      <c r="F2" s="4" t="s">
        <v>19</v>
      </c>
      <c r="G2" s="4">
        <v>2</v>
      </c>
      <c r="H2" s="4">
        <v>0</v>
      </c>
      <c r="I2" s="4">
        <v>0</v>
      </c>
      <c r="J2" s="4">
        <v>0</v>
      </c>
      <c r="K2" s="4">
        <v>1</v>
      </c>
      <c r="L2" s="4">
        <v>1</v>
      </c>
      <c r="M2" s="4">
        <v>2.2999999999999998</v>
      </c>
      <c r="N2" s="5" t="s">
        <v>118</v>
      </c>
      <c r="O2" s="35"/>
      <c r="P2" s="4">
        <v>1</v>
      </c>
    </row>
    <row r="3" spans="1:16" x14ac:dyDescent="0.25">
      <c r="A3" s="7" t="s">
        <v>22</v>
      </c>
      <c r="B3" s="6" t="s">
        <v>23</v>
      </c>
      <c r="C3" s="7" t="s">
        <v>24</v>
      </c>
      <c r="D3" s="7" t="s">
        <v>25</v>
      </c>
      <c r="E3" s="9" t="s">
        <v>26</v>
      </c>
      <c r="F3" s="9" t="s">
        <v>19</v>
      </c>
      <c r="G3" s="9">
        <v>3</v>
      </c>
      <c r="H3" s="9">
        <v>0</v>
      </c>
      <c r="I3" s="9">
        <v>0</v>
      </c>
      <c r="J3" s="9">
        <v>0</v>
      </c>
      <c r="K3" s="9">
        <v>0</v>
      </c>
      <c r="L3" s="9">
        <v>0</v>
      </c>
      <c r="M3" s="9">
        <v>2.1</v>
      </c>
      <c r="N3" s="43" t="s">
        <v>118</v>
      </c>
      <c r="O3" s="36"/>
      <c r="P3" s="9">
        <v>1</v>
      </c>
    </row>
    <row r="4" spans="1:16" x14ac:dyDescent="0.25">
      <c r="A4" s="2" t="s">
        <v>22</v>
      </c>
      <c r="B4" s="1" t="s">
        <v>23</v>
      </c>
      <c r="C4" s="2" t="s">
        <v>24</v>
      </c>
      <c r="D4" s="2" t="s">
        <v>25</v>
      </c>
      <c r="E4" s="4" t="s">
        <v>26</v>
      </c>
      <c r="F4" s="4" t="s">
        <v>19</v>
      </c>
      <c r="G4" s="4">
        <v>3</v>
      </c>
      <c r="H4" s="4">
        <v>0</v>
      </c>
      <c r="I4" s="4">
        <v>0</v>
      </c>
      <c r="J4" s="4">
        <v>0</v>
      </c>
      <c r="K4" s="4">
        <v>0</v>
      </c>
      <c r="L4" s="4">
        <v>1</v>
      </c>
      <c r="M4" s="4">
        <v>2.1</v>
      </c>
      <c r="N4" s="5" t="s">
        <v>118</v>
      </c>
      <c r="O4" s="35"/>
      <c r="P4" s="4">
        <v>1</v>
      </c>
    </row>
    <row r="5" spans="1:16" x14ac:dyDescent="0.25">
      <c r="A5" s="7" t="s">
        <v>22</v>
      </c>
      <c r="B5" s="6" t="s">
        <v>23</v>
      </c>
      <c r="C5" s="7" t="s">
        <v>24</v>
      </c>
      <c r="D5" s="7" t="s">
        <v>25</v>
      </c>
      <c r="E5" s="9" t="s">
        <v>26</v>
      </c>
      <c r="F5" s="9" t="s">
        <v>19</v>
      </c>
      <c r="G5" s="9">
        <v>3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2.1</v>
      </c>
      <c r="N5" s="43" t="s">
        <v>118</v>
      </c>
      <c r="O5" s="36"/>
      <c r="P5" s="9">
        <v>1</v>
      </c>
    </row>
    <row r="6" spans="1:16" x14ac:dyDescent="0.25">
      <c r="A6" s="2" t="s">
        <v>22</v>
      </c>
      <c r="B6" s="1" t="s">
        <v>23</v>
      </c>
      <c r="C6" s="2" t="s">
        <v>27</v>
      </c>
      <c r="D6" s="2" t="s">
        <v>28</v>
      </c>
      <c r="E6" s="4" t="s">
        <v>29</v>
      </c>
      <c r="F6" s="4" t="s">
        <v>30</v>
      </c>
      <c r="G6" s="4">
        <v>2</v>
      </c>
      <c r="H6" s="4">
        <v>0</v>
      </c>
      <c r="I6" s="4">
        <v>0</v>
      </c>
      <c r="J6" s="4">
        <v>0</v>
      </c>
      <c r="K6" s="4">
        <v>1</v>
      </c>
      <c r="L6" s="4">
        <v>0</v>
      </c>
      <c r="M6" s="4">
        <v>2.2000000000000002</v>
      </c>
      <c r="N6" s="5">
        <v>0.92</v>
      </c>
      <c r="O6" s="35"/>
      <c r="P6" s="4">
        <v>1</v>
      </c>
    </row>
    <row r="7" spans="1:16" x14ac:dyDescent="0.25">
      <c r="A7" s="7" t="s">
        <v>22</v>
      </c>
      <c r="B7" s="6" t="s">
        <v>23</v>
      </c>
      <c r="C7" s="7" t="s">
        <v>27</v>
      </c>
      <c r="D7" s="7" t="s">
        <v>28</v>
      </c>
      <c r="E7" s="9" t="s">
        <v>29</v>
      </c>
      <c r="F7" s="9" t="s">
        <v>30</v>
      </c>
      <c r="G7" s="9">
        <v>2</v>
      </c>
      <c r="H7" s="9">
        <v>0</v>
      </c>
      <c r="I7" s="9">
        <v>0</v>
      </c>
      <c r="J7" s="9">
        <v>0</v>
      </c>
      <c r="K7" s="9">
        <v>1</v>
      </c>
      <c r="L7" s="9">
        <v>0</v>
      </c>
      <c r="M7" s="9">
        <v>2.4500000000000002</v>
      </c>
      <c r="N7" s="10">
        <v>0.91</v>
      </c>
      <c r="O7" s="36"/>
      <c r="P7" s="9">
        <v>1</v>
      </c>
    </row>
    <row r="8" spans="1:16" x14ac:dyDescent="0.25">
      <c r="A8" s="2" t="s">
        <v>22</v>
      </c>
      <c r="B8" s="1" t="s">
        <v>23</v>
      </c>
      <c r="C8" s="2" t="s">
        <v>27</v>
      </c>
      <c r="D8" s="2" t="s">
        <v>28</v>
      </c>
      <c r="E8" s="4" t="s">
        <v>29</v>
      </c>
      <c r="F8" s="4" t="s">
        <v>30</v>
      </c>
      <c r="G8" s="4">
        <v>2</v>
      </c>
      <c r="H8" s="4">
        <v>0</v>
      </c>
      <c r="I8" s="4">
        <v>0</v>
      </c>
      <c r="J8" s="4">
        <v>0</v>
      </c>
      <c r="K8" s="4">
        <v>1</v>
      </c>
      <c r="L8" s="4">
        <v>0</v>
      </c>
      <c r="M8" s="4">
        <v>3</v>
      </c>
      <c r="N8" s="5">
        <v>1</v>
      </c>
      <c r="O8" s="35"/>
      <c r="P8" s="4">
        <v>1</v>
      </c>
    </row>
    <row r="9" spans="1:16" x14ac:dyDescent="0.25">
      <c r="A9" s="7" t="s">
        <v>22</v>
      </c>
      <c r="B9" s="6" t="s">
        <v>23</v>
      </c>
      <c r="C9" s="7" t="s">
        <v>27</v>
      </c>
      <c r="D9" s="7" t="s">
        <v>28</v>
      </c>
      <c r="E9" s="9" t="s">
        <v>29</v>
      </c>
      <c r="F9" s="9" t="s">
        <v>30</v>
      </c>
      <c r="G9" s="9">
        <v>3</v>
      </c>
      <c r="H9" s="9">
        <v>0</v>
      </c>
      <c r="I9" s="9">
        <v>0</v>
      </c>
      <c r="J9" s="9">
        <v>0</v>
      </c>
      <c r="K9" s="9">
        <v>1</v>
      </c>
      <c r="L9" s="9">
        <v>0</v>
      </c>
      <c r="M9" s="9">
        <v>2.2999999999999998</v>
      </c>
      <c r="N9" s="10">
        <v>0.2</v>
      </c>
      <c r="O9" s="36"/>
      <c r="P9" s="9">
        <v>1</v>
      </c>
    </row>
    <row r="10" spans="1:16" x14ac:dyDescent="0.25">
      <c r="A10" s="2" t="s">
        <v>22</v>
      </c>
      <c r="B10" s="1" t="s">
        <v>23</v>
      </c>
      <c r="C10" s="2" t="s">
        <v>27</v>
      </c>
      <c r="D10" s="2" t="s">
        <v>28</v>
      </c>
      <c r="E10" s="4" t="s">
        <v>29</v>
      </c>
      <c r="F10" s="4" t="s">
        <v>30</v>
      </c>
      <c r="G10" s="4">
        <v>3</v>
      </c>
      <c r="H10" s="4">
        <v>0</v>
      </c>
      <c r="I10" s="4">
        <v>0</v>
      </c>
      <c r="J10" s="4">
        <v>0</v>
      </c>
      <c r="K10" s="4">
        <v>1</v>
      </c>
      <c r="L10" s="4">
        <v>0</v>
      </c>
      <c r="M10" s="4">
        <v>3</v>
      </c>
      <c r="N10" s="5">
        <v>0.26</v>
      </c>
      <c r="O10" s="35"/>
      <c r="P10" s="4">
        <v>1</v>
      </c>
    </row>
    <row r="11" spans="1:16" x14ac:dyDescent="0.25">
      <c r="A11" s="7" t="s">
        <v>22</v>
      </c>
      <c r="B11" s="6" t="s">
        <v>31</v>
      </c>
      <c r="C11" s="7" t="s">
        <v>16</v>
      </c>
      <c r="D11" s="8" t="s">
        <v>17</v>
      </c>
      <c r="E11" s="9" t="s">
        <v>18</v>
      </c>
      <c r="F11" s="9" t="s">
        <v>19</v>
      </c>
      <c r="G11" s="9">
        <v>3</v>
      </c>
      <c r="H11" s="9">
        <v>1</v>
      </c>
      <c r="I11" s="9" t="s">
        <v>32</v>
      </c>
      <c r="J11" s="9" t="s">
        <v>33</v>
      </c>
      <c r="K11" s="9">
        <v>1</v>
      </c>
      <c r="L11" s="9">
        <v>0</v>
      </c>
      <c r="M11" s="9">
        <v>12</v>
      </c>
      <c r="N11" s="10">
        <v>2.74</v>
      </c>
      <c r="O11" s="7" t="s">
        <v>34</v>
      </c>
      <c r="P11" s="9">
        <v>1</v>
      </c>
    </row>
    <row r="12" spans="1:16" x14ac:dyDescent="0.25">
      <c r="A12" s="2" t="s">
        <v>22</v>
      </c>
      <c r="B12" s="1" t="s">
        <v>31</v>
      </c>
      <c r="C12" s="2" t="s">
        <v>267</v>
      </c>
      <c r="D12" s="2" t="s">
        <v>35</v>
      </c>
      <c r="E12" s="4" t="s">
        <v>36</v>
      </c>
      <c r="F12" s="4" t="s">
        <v>30</v>
      </c>
      <c r="G12" s="4">
        <v>3</v>
      </c>
      <c r="H12" s="4">
        <v>1</v>
      </c>
      <c r="I12" s="4" t="s">
        <v>21</v>
      </c>
      <c r="J12" s="4" t="s">
        <v>20</v>
      </c>
      <c r="K12" s="4">
        <v>1</v>
      </c>
      <c r="L12" s="4">
        <v>0</v>
      </c>
      <c r="M12" s="4">
        <v>14</v>
      </c>
      <c r="N12" s="5">
        <v>2.4</v>
      </c>
      <c r="O12" s="35"/>
      <c r="P12" s="4">
        <v>1</v>
      </c>
    </row>
    <row r="13" spans="1:16" x14ac:dyDescent="0.25">
      <c r="A13" s="7" t="s">
        <v>22</v>
      </c>
      <c r="B13" s="6" t="s">
        <v>31</v>
      </c>
      <c r="C13" s="7" t="s">
        <v>37</v>
      </c>
      <c r="D13" s="7" t="s">
        <v>38</v>
      </c>
      <c r="E13" s="9" t="s">
        <v>26</v>
      </c>
      <c r="F13" s="9" t="s">
        <v>19</v>
      </c>
      <c r="G13" s="9">
        <v>3</v>
      </c>
      <c r="H13" s="9">
        <v>0</v>
      </c>
      <c r="I13" s="9">
        <v>0</v>
      </c>
      <c r="J13" s="9">
        <v>0</v>
      </c>
      <c r="K13" s="9">
        <v>1</v>
      </c>
      <c r="L13" s="9">
        <v>0</v>
      </c>
      <c r="M13" s="9">
        <v>2.2000000000000002</v>
      </c>
      <c r="N13" s="43" t="s">
        <v>118</v>
      </c>
      <c r="O13" s="7" t="s">
        <v>39</v>
      </c>
      <c r="P13" s="9">
        <v>1</v>
      </c>
    </row>
    <row r="14" spans="1:16" x14ac:dyDescent="0.25">
      <c r="A14" s="2" t="s">
        <v>22</v>
      </c>
      <c r="B14" s="1" t="s">
        <v>31</v>
      </c>
      <c r="C14" s="2" t="s">
        <v>264</v>
      </c>
      <c r="D14" s="3" t="s">
        <v>265</v>
      </c>
      <c r="E14" s="4" t="s">
        <v>40</v>
      </c>
      <c r="F14" s="4" t="s">
        <v>30</v>
      </c>
      <c r="G14" s="4">
        <v>3</v>
      </c>
      <c r="H14" s="4">
        <v>0</v>
      </c>
      <c r="I14" s="4">
        <v>0</v>
      </c>
      <c r="J14" s="4" t="s">
        <v>41</v>
      </c>
      <c r="K14" s="4">
        <v>1</v>
      </c>
      <c r="L14" s="4">
        <v>1</v>
      </c>
      <c r="M14" s="4">
        <v>4</v>
      </c>
      <c r="N14" s="5">
        <v>0.15</v>
      </c>
      <c r="O14" s="2"/>
      <c r="P14" s="4">
        <v>1</v>
      </c>
    </row>
    <row r="15" spans="1:16" x14ac:dyDescent="0.25">
      <c r="A15" s="7" t="s">
        <v>22</v>
      </c>
      <c r="B15" s="11" t="s">
        <v>42</v>
      </c>
      <c r="C15" s="7" t="s">
        <v>43</v>
      </c>
      <c r="D15" s="7" t="s">
        <v>44</v>
      </c>
      <c r="E15" s="9" t="s">
        <v>29</v>
      </c>
      <c r="F15" s="9" t="s">
        <v>30</v>
      </c>
      <c r="G15" s="9">
        <v>3</v>
      </c>
      <c r="H15" s="9">
        <v>1</v>
      </c>
      <c r="I15" s="9" t="s">
        <v>45</v>
      </c>
      <c r="J15" s="9" t="s">
        <v>20</v>
      </c>
      <c r="K15" s="9">
        <v>1</v>
      </c>
      <c r="L15" s="9">
        <v>0</v>
      </c>
      <c r="M15" s="9">
        <v>16</v>
      </c>
      <c r="N15" s="10">
        <v>2.5</v>
      </c>
      <c r="O15" s="36"/>
      <c r="P15" s="9">
        <v>1</v>
      </c>
    </row>
    <row r="16" spans="1:16" x14ac:dyDescent="0.25">
      <c r="A16" s="2" t="s">
        <v>22</v>
      </c>
      <c r="B16" s="12" t="s">
        <v>42</v>
      </c>
      <c r="C16" s="2" t="s">
        <v>46</v>
      </c>
      <c r="D16" s="3" t="s">
        <v>47</v>
      </c>
      <c r="E16" s="4" t="s">
        <v>48</v>
      </c>
      <c r="F16" s="4" t="s">
        <v>19</v>
      </c>
      <c r="G16" s="4">
        <v>3</v>
      </c>
      <c r="H16" s="4">
        <v>0</v>
      </c>
      <c r="I16" s="4" t="s">
        <v>45</v>
      </c>
      <c r="J16" s="4" t="s">
        <v>20</v>
      </c>
      <c r="K16" s="4">
        <v>1</v>
      </c>
      <c r="L16" s="4">
        <v>0</v>
      </c>
      <c r="M16" s="4">
        <v>3</v>
      </c>
      <c r="N16" s="5">
        <v>0.15</v>
      </c>
      <c r="O16" s="35"/>
      <c r="P16" s="4">
        <v>1</v>
      </c>
    </row>
    <row r="17" spans="1:16" x14ac:dyDescent="0.25">
      <c r="A17" s="7" t="s">
        <v>22</v>
      </c>
      <c r="B17" s="11" t="s">
        <v>42</v>
      </c>
      <c r="C17" s="7" t="s">
        <v>49</v>
      </c>
      <c r="D17" s="7" t="s">
        <v>50</v>
      </c>
      <c r="E17" s="9" t="s">
        <v>51</v>
      </c>
      <c r="F17" s="9" t="s">
        <v>19</v>
      </c>
      <c r="G17" s="9">
        <v>2</v>
      </c>
      <c r="H17" s="9">
        <v>1</v>
      </c>
      <c r="I17" s="9" t="s">
        <v>45</v>
      </c>
      <c r="J17" s="9" t="s">
        <v>20</v>
      </c>
      <c r="K17" s="9">
        <v>1</v>
      </c>
      <c r="L17" s="9">
        <v>1</v>
      </c>
      <c r="M17" s="9">
        <v>12</v>
      </c>
      <c r="N17" s="10">
        <v>0.97</v>
      </c>
      <c r="O17" s="36"/>
      <c r="P17" s="9">
        <v>1</v>
      </c>
    </row>
    <row r="18" spans="1:16" x14ac:dyDescent="0.25">
      <c r="A18" s="2" t="s">
        <v>22</v>
      </c>
      <c r="B18" s="12" t="s">
        <v>42</v>
      </c>
      <c r="C18" s="2" t="s">
        <v>43</v>
      </c>
      <c r="D18" s="2" t="s">
        <v>44</v>
      </c>
      <c r="E18" s="4" t="s">
        <v>29</v>
      </c>
      <c r="F18" s="4" t="s">
        <v>30</v>
      </c>
      <c r="G18" s="4">
        <v>3</v>
      </c>
      <c r="H18" s="4">
        <v>1</v>
      </c>
      <c r="I18" s="4" t="s">
        <v>45</v>
      </c>
      <c r="J18" s="4" t="s">
        <v>20</v>
      </c>
      <c r="K18" s="4">
        <v>1</v>
      </c>
      <c r="L18" s="4">
        <v>0</v>
      </c>
      <c r="M18" s="4">
        <v>16</v>
      </c>
      <c r="N18" s="5">
        <v>4.7</v>
      </c>
      <c r="O18" s="2" t="s">
        <v>52</v>
      </c>
      <c r="P18" s="4">
        <v>1</v>
      </c>
    </row>
    <row r="19" spans="1:16" x14ac:dyDescent="0.25">
      <c r="A19" s="7" t="s">
        <v>22</v>
      </c>
      <c r="B19" s="11" t="s">
        <v>42</v>
      </c>
      <c r="C19" s="7" t="s">
        <v>53</v>
      </c>
      <c r="D19" s="7" t="s">
        <v>54</v>
      </c>
      <c r="E19" s="9" t="s">
        <v>55</v>
      </c>
      <c r="F19" s="9" t="s">
        <v>30</v>
      </c>
      <c r="G19" s="9">
        <v>3</v>
      </c>
      <c r="H19" s="9">
        <v>0</v>
      </c>
      <c r="I19" s="9" t="s">
        <v>45</v>
      </c>
      <c r="J19" s="9">
        <v>0</v>
      </c>
      <c r="K19" s="9">
        <v>0</v>
      </c>
      <c r="L19" s="9">
        <v>0</v>
      </c>
      <c r="M19" s="9">
        <v>0.65</v>
      </c>
      <c r="N19" s="10">
        <v>0.1</v>
      </c>
      <c r="O19" s="36"/>
      <c r="P19" s="9">
        <v>1</v>
      </c>
    </row>
    <row r="20" spans="1:16" x14ac:dyDescent="0.25">
      <c r="A20" s="2" t="s">
        <v>22</v>
      </c>
      <c r="B20" s="12" t="s">
        <v>42</v>
      </c>
      <c r="C20" s="2" t="s">
        <v>43</v>
      </c>
      <c r="D20" s="2" t="s">
        <v>44</v>
      </c>
      <c r="E20" s="4" t="s">
        <v>29</v>
      </c>
      <c r="F20" s="4" t="s">
        <v>30</v>
      </c>
      <c r="G20" s="4">
        <v>3</v>
      </c>
      <c r="H20" s="4">
        <v>1</v>
      </c>
      <c r="I20" s="4" t="s">
        <v>45</v>
      </c>
      <c r="J20" s="4" t="s">
        <v>20</v>
      </c>
      <c r="K20" s="4">
        <v>1</v>
      </c>
      <c r="L20" s="4">
        <v>0</v>
      </c>
      <c r="M20" s="4">
        <v>16</v>
      </c>
      <c r="N20" s="5">
        <v>2.91</v>
      </c>
      <c r="O20" s="2" t="s">
        <v>52</v>
      </c>
      <c r="P20" s="4">
        <v>1</v>
      </c>
    </row>
    <row r="21" spans="1:16" x14ac:dyDescent="0.25">
      <c r="A21" s="7" t="s">
        <v>22</v>
      </c>
      <c r="B21" s="11" t="s">
        <v>42</v>
      </c>
      <c r="C21" s="7" t="s">
        <v>43</v>
      </c>
      <c r="D21" s="7" t="s">
        <v>44</v>
      </c>
      <c r="E21" s="9" t="s">
        <v>29</v>
      </c>
      <c r="F21" s="9" t="s">
        <v>30</v>
      </c>
      <c r="G21" s="9">
        <v>3</v>
      </c>
      <c r="H21" s="9">
        <v>0</v>
      </c>
      <c r="I21" s="9" t="s">
        <v>45</v>
      </c>
      <c r="J21" s="9">
        <v>0</v>
      </c>
      <c r="K21" s="9">
        <v>1</v>
      </c>
      <c r="L21" s="9">
        <v>0</v>
      </c>
      <c r="M21" s="9">
        <v>16</v>
      </c>
      <c r="N21" s="10">
        <v>3.51</v>
      </c>
      <c r="O21" s="7" t="s">
        <v>52</v>
      </c>
      <c r="P21" s="9">
        <v>1</v>
      </c>
    </row>
    <row r="22" spans="1:16" x14ac:dyDescent="0.25">
      <c r="A22" s="2" t="s">
        <v>22</v>
      </c>
      <c r="B22" s="12" t="s">
        <v>42</v>
      </c>
      <c r="C22" s="2" t="s">
        <v>56</v>
      </c>
      <c r="D22" s="2" t="s">
        <v>57</v>
      </c>
      <c r="E22" s="4" t="s">
        <v>48</v>
      </c>
      <c r="F22" s="4" t="s">
        <v>30</v>
      </c>
      <c r="G22" s="4">
        <v>3</v>
      </c>
      <c r="H22" s="4">
        <v>1</v>
      </c>
      <c r="I22" s="4">
        <v>0</v>
      </c>
      <c r="J22" s="4" t="s">
        <v>20</v>
      </c>
      <c r="K22" s="4">
        <v>1</v>
      </c>
      <c r="L22" s="4">
        <v>0</v>
      </c>
      <c r="M22" s="4">
        <v>12</v>
      </c>
      <c r="N22" s="5">
        <v>0.85</v>
      </c>
      <c r="O22" s="2" t="s">
        <v>52</v>
      </c>
      <c r="P22" s="4">
        <v>1</v>
      </c>
    </row>
    <row r="23" spans="1:16" x14ac:dyDescent="0.25">
      <c r="A23" s="7" t="s">
        <v>22</v>
      </c>
      <c r="B23" s="11" t="s">
        <v>42</v>
      </c>
      <c r="C23" s="7" t="s">
        <v>56</v>
      </c>
      <c r="D23" s="7" t="s">
        <v>57</v>
      </c>
      <c r="E23" s="9" t="s">
        <v>48</v>
      </c>
      <c r="F23" s="9" t="s">
        <v>30</v>
      </c>
      <c r="G23" s="9">
        <v>3</v>
      </c>
      <c r="H23" s="9">
        <v>0</v>
      </c>
      <c r="I23" s="9">
        <v>0</v>
      </c>
      <c r="J23" s="9" t="s">
        <v>20</v>
      </c>
      <c r="K23" s="9">
        <v>1</v>
      </c>
      <c r="L23" s="9">
        <v>1</v>
      </c>
      <c r="M23" s="9">
        <v>12</v>
      </c>
      <c r="N23" s="10">
        <v>6.5</v>
      </c>
      <c r="O23" s="7" t="s">
        <v>52</v>
      </c>
      <c r="P23" s="9">
        <v>1</v>
      </c>
    </row>
    <row r="24" spans="1:16" x14ac:dyDescent="0.25">
      <c r="A24" s="2" t="s">
        <v>22</v>
      </c>
      <c r="B24" s="12" t="s">
        <v>42</v>
      </c>
      <c r="C24" s="2" t="s">
        <v>58</v>
      </c>
      <c r="D24" s="3" t="s">
        <v>59</v>
      </c>
      <c r="E24" s="4" t="s">
        <v>48</v>
      </c>
      <c r="F24" s="4" t="s">
        <v>30</v>
      </c>
      <c r="G24" s="4">
        <v>3</v>
      </c>
      <c r="H24" s="4">
        <v>0</v>
      </c>
      <c r="I24" s="4" t="s">
        <v>45</v>
      </c>
      <c r="J24" s="4" t="s">
        <v>20</v>
      </c>
      <c r="K24" s="4">
        <v>1</v>
      </c>
      <c r="L24" s="4">
        <v>1</v>
      </c>
      <c r="M24" s="4">
        <v>8</v>
      </c>
      <c r="N24" s="5">
        <v>1.47</v>
      </c>
      <c r="O24" s="2" t="s">
        <v>60</v>
      </c>
      <c r="P24" s="4">
        <v>1</v>
      </c>
    </row>
    <row r="25" spans="1:16" x14ac:dyDescent="0.25">
      <c r="A25" s="7" t="s">
        <v>22</v>
      </c>
      <c r="B25" s="11" t="s">
        <v>42</v>
      </c>
      <c r="C25" s="7" t="s">
        <v>58</v>
      </c>
      <c r="D25" s="8" t="s">
        <v>59</v>
      </c>
      <c r="E25" s="9" t="s">
        <v>48</v>
      </c>
      <c r="F25" s="9" t="s">
        <v>30</v>
      </c>
      <c r="G25" s="9">
        <v>3</v>
      </c>
      <c r="H25" s="9">
        <v>0</v>
      </c>
      <c r="I25" s="9">
        <v>0</v>
      </c>
      <c r="J25" s="9" t="s">
        <v>20</v>
      </c>
      <c r="K25" s="9">
        <v>1</v>
      </c>
      <c r="L25" s="9">
        <v>1</v>
      </c>
      <c r="M25" s="9">
        <v>10</v>
      </c>
      <c r="N25" s="10">
        <v>0.6</v>
      </c>
      <c r="O25" s="36"/>
      <c r="P25" s="9">
        <v>1</v>
      </c>
    </row>
    <row r="26" spans="1:16" x14ac:dyDescent="0.25">
      <c r="A26" s="2" t="s">
        <v>22</v>
      </c>
      <c r="B26" s="12" t="s">
        <v>42</v>
      </c>
      <c r="C26" s="2" t="s">
        <v>58</v>
      </c>
      <c r="D26" s="3" t="s">
        <v>59</v>
      </c>
      <c r="E26" s="4" t="s">
        <v>48</v>
      </c>
      <c r="F26" s="4" t="s">
        <v>30</v>
      </c>
      <c r="G26" s="4">
        <v>3</v>
      </c>
      <c r="H26" s="4">
        <v>0</v>
      </c>
      <c r="I26" s="4">
        <v>0</v>
      </c>
      <c r="J26" s="4" t="s">
        <v>20</v>
      </c>
      <c r="K26" s="4">
        <v>1</v>
      </c>
      <c r="L26" s="4">
        <v>1</v>
      </c>
      <c r="M26" s="4">
        <v>10</v>
      </c>
      <c r="N26" s="5">
        <v>0.45</v>
      </c>
      <c r="O26" s="35"/>
      <c r="P26" s="4">
        <v>1</v>
      </c>
    </row>
    <row r="27" spans="1:16" x14ac:dyDescent="0.25">
      <c r="A27" s="7" t="s">
        <v>22</v>
      </c>
      <c r="B27" s="11" t="s">
        <v>42</v>
      </c>
      <c r="C27" s="7" t="s">
        <v>43</v>
      </c>
      <c r="D27" s="7" t="s">
        <v>44</v>
      </c>
      <c r="E27" s="9" t="s">
        <v>29</v>
      </c>
      <c r="F27" s="9" t="s">
        <v>30</v>
      </c>
      <c r="G27" s="9">
        <v>3</v>
      </c>
      <c r="H27" s="9">
        <v>0</v>
      </c>
      <c r="I27" s="9">
        <v>0</v>
      </c>
      <c r="J27" s="9" t="s">
        <v>20</v>
      </c>
      <c r="K27" s="9">
        <v>1</v>
      </c>
      <c r="L27" s="9">
        <v>0</v>
      </c>
      <c r="M27" s="9">
        <v>14</v>
      </c>
      <c r="N27" s="10">
        <v>2.3199999999999998</v>
      </c>
      <c r="O27" s="36"/>
      <c r="P27" s="9">
        <v>1</v>
      </c>
    </row>
    <row r="28" spans="1:16" x14ac:dyDescent="0.25">
      <c r="A28" s="2" t="s">
        <v>22</v>
      </c>
      <c r="B28" s="12" t="s">
        <v>42</v>
      </c>
      <c r="C28" s="2" t="s">
        <v>43</v>
      </c>
      <c r="D28" s="2" t="s">
        <v>44</v>
      </c>
      <c r="E28" s="4" t="s">
        <v>29</v>
      </c>
      <c r="F28" s="4" t="s">
        <v>30</v>
      </c>
      <c r="G28" s="4">
        <v>2</v>
      </c>
      <c r="H28" s="4">
        <v>0</v>
      </c>
      <c r="I28" s="4">
        <v>0</v>
      </c>
      <c r="J28" s="4" t="s">
        <v>20</v>
      </c>
      <c r="K28" s="4">
        <v>1</v>
      </c>
      <c r="L28" s="4">
        <v>0</v>
      </c>
      <c r="M28" s="4">
        <v>14</v>
      </c>
      <c r="N28" s="5">
        <v>4</v>
      </c>
      <c r="O28" s="2" t="s">
        <v>52</v>
      </c>
      <c r="P28" s="4">
        <v>1</v>
      </c>
    </row>
    <row r="29" spans="1:16" x14ac:dyDescent="0.25">
      <c r="A29" s="7" t="s">
        <v>22</v>
      </c>
      <c r="B29" s="11" t="s">
        <v>42</v>
      </c>
      <c r="C29" s="7" t="s">
        <v>61</v>
      </c>
      <c r="D29" s="13" t="s">
        <v>62</v>
      </c>
      <c r="E29" s="9" t="s">
        <v>63</v>
      </c>
      <c r="F29" s="14" t="s">
        <v>30</v>
      </c>
      <c r="G29" s="9">
        <v>3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5</v>
      </c>
      <c r="N29" s="10">
        <v>2.2200000000000002</v>
      </c>
      <c r="O29" s="36"/>
      <c r="P29" s="9">
        <v>1</v>
      </c>
    </row>
    <row r="30" spans="1:16" x14ac:dyDescent="0.25">
      <c r="A30" s="2" t="s">
        <v>22</v>
      </c>
      <c r="B30" s="12" t="s">
        <v>42</v>
      </c>
      <c r="C30" s="2" t="s">
        <v>64</v>
      </c>
      <c r="D30" s="2" t="s">
        <v>65</v>
      </c>
      <c r="E30" s="4" t="s">
        <v>36</v>
      </c>
      <c r="F30" s="4" t="s">
        <v>19</v>
      </c>
      <c r="G30" s="4">
        <v>3</v>
      </c>
      <c r="H30" s="4">
        <v>0</v>
      </c>
      <c r="I30" s="4">
        <v>0</v>
      </c>
      <c r="J30" s="4">
        <v>0</v>
      </c>
      <c r="K30" s="4">
        <v>1</v>
      </c>
      <c r="L30" s="4">
        <v>0</v>
      </c>
      <c r="M30" s="4">
        <v>14</v>
      </c>
      <c r="N30" s="5">
        <v>2.9</v>
      </c>
      <c r="O30" s="35"/>
      <c r="P30" s="4">
        <v>1</v>
      </c>
    </row>
    <row r="31" spans="1:16" x14ac:dyDescent="0.25">
      <c r="A31" s="7" t="s">
        <v>22</v>
      </c>
      <c r="B31" s="11" t="s">
        <v>42</v>
      </c>
      <c r="C31" s="7" t="s">
        <v>64</v>
      </c>
      <c r="D31" s="7" t="s">
        <v>65</v>
      </c>
      <c r="E31" s="9" t="s">
        <v>36</v>
      </c>
      <c r="F31" s="9" t="s">
        <v>19</v>
      </c>
      <c r="G31" s="9">
        <v>3</v>
      </c>
      <c r="H31" s="9">
        <v>1</v>
      </c>
      <c r="I31" s="9">
        <v>0</v>
      </c>
      <c r="J31" s="9">
        <v>0</v>
      </c>
      <c r="K31" s="9">
        <v>1</v>
      </c>
      <c r="L31" s="9">
        <v>0</v>
      </c>
      <c r="M31" s="9">
        <v>15</v>
      </c>
      <c r="N31" s="10">
        <v>4.5</v>
      </c>
      <c r="O31" s="36"/>
      <c r="P31" s="9">
        <v>1</v>
      </c>
    </row>
    <row r="32" spans="1:16" x14ac:dyDescent="0.25">
      <c r="A32" s="2" t="s">
        <v>22</v>
      </c>
      <c r="B32" s="12" t="s">
        <v>42</v>
      </c>
      <c r="C32" s="2" t="s">
        <v>46</v>
      </c>
      <c r="D32" s="3" t="s">
        <v>47</v>
      </c>
      <c r="E32" s="4" t="s">
        <v>48</v>
      </c>
      <c r="F32" s="4" t="s">
        <v>19</v>
      </c>
      <c r="G32" s="4">
        <v>3</v>
      </c>
      <c r="H32" s="4">
        <v>0</v>
      </c>
      <c r="I32" s="4">
        <v>0</v>
      </c>
      <c r="J32" s="4">
        <v>0</v>
      </c>
      <c r="K32" s="4">
        <v>1</v>
      </c>
      <c r="L32" s="4">
        <v>1</v>
      </c>
      <c r="M32" s="4">
        <v>15</v>
      </c>
      <c r="N32" s="5">
        <v>1.62</v>
      </c>
      <c r="O32" s="35"/>
      <c r="P32" s="4">
        <v>1</v>
      </c>
    </row>
    <row r="33" spans="1:16" x14ac:dyDescent="0.25">
      <c r="A33" s="7" t="s">
        <v>22</v>
      </c>
      <c r="B33" s="11" t="s">
        <v>42</v>
      </c>
      <c r="C33" s="7" t="s">
        <v>43</v>
      </c>
      <c r="D33" s="7" t="s">
        <v>44</v>
      </c>
      <c r="E33" s="9" t="s">
        <v>29</v>
      </c>
      <c r="F33" s="9" t="s">
        <v>30</v>
      </c>
      <c r="G33" s="9">
        <v>3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1.5</v>
      </c>
      <c r="N33" s="10">
        <v>1.1599999999999999</v>
      </c>
      <c r="O33" s="36"/>
      <c r="P33" s="9">
        <v>1</v>
      </c>
    </row>
    <row r="34" spans="1:16" x14ac:dyDescent="0.25">
      <c r="A34" s="2" t="s">
        <v>22</v>
      </c>
      <c r="B34" s="12" t="s">
        <v>42</v>
      </c>
      <c r="C34" s="2" t="s">
        <v>58</v>
      </c>
      <c r="D34" s="3" t="s">
        <v>59</v>
      </c>
      <c r="E34" s="15" t="s">
        <v>48</v>
      </c>
      <c r="F34" s="4" t="s">
        <v>30</v>
      </c>
      <c r="G34" s="4">
        <v>2</v>
      </c>
      <c r="H34" s="4">
        <v>0</v>
      </c>
      <c r="I34" s="4">
        <v>0</v>
      </c>
      <c r="J34" s="4" t="s">
        <v>20</v>
      </c>
      <c r="K34" s="4">
        <v>1</v>
      </c>
      <c r="L34" s="4">
        <v>0</v>
      </c>
      <c r="M34" s="4">
        <v>8</v>
      </c>
      <c r="N34" s="5">
        <v>2.04</v>
      </c>
      <c r="O34" s="35"/>
      <c r="P34" s="4">
        <v>1</v>
      </c>
    </row>
    <row r="35" spans="1:16" x14ac:dyDescent="0.25">
      <c r="A35" s="7" t="s">
        <v>22</v>
      </c>
      <c r="B35" s="11" t="s">
        <v>42</v>
      </c>
      <c r="C35" s="7" t="s">
        <v>58</v>
      </c>
      <c r="D35" s="8" t="s">
        <v>59</v>
      </c>
      <c r="E35" s="14" t="s">
        <v>48</v>
      </c>
      <c r="F35" s="9" t="s">
        <v>30</v>
      </c>
      <c r="G35" s="9">
        <v>2</v>
      </c>
      <c r="H35" s="9">
        <v>0</v>
      </c>
      <c r="I35" s="9" t="s">
        <v>45</v>
      </c>
      <c r="J35" s="9" t="s">
        <v>20</v>
      </c>
      <c r="K35" s="9">
        <v>1</v>
      </c>
      <c r="L35" s="9">
        <v>0</v>
      </c>
      <c r="M35" s="9">
        <v>8</v>
      </c>
      <c r="N35" s="10">
        <v>2.0499999999999998</v>
      </c>
      <c r="O35" s="7" t="s">
        <v>66</v>
      </c>
      <c r="P35" s="9">
        <v>1</v>
      </c>
    </row>
    <row r="36" spans="1:16" x14ac:dyDescent="0.25">
      <c r="A36" s="2" t="s">
        <v>22</v>
      </c>
      <c r="B36" s="12" t="s">
        <v>42</v>
      </c>
      <c r="C36" s="2" t="s">
        <v>58</v>
      </c>
      <c r="D36" s="3" t="s">
        <v>59</v>
      </c>
      <c r="E36" s="15" t="s">
        <v>48</v>
      </c>
      <c r="F36" s="4" t="s">
        <v>30</v>
      </c>
      <c r="G36" s="4">
        <v>2</v>
      </c>
      <c r="H36" s="4">
        <v>0</v>
      </c>
      <c r="I36" s="4" t="s">
        <v>45</v>
      </c>
      <c r="J36" s="4" t="s">
        <v>20</v>
      </c>
      <c r="K36" s="4">
        <v>1</v>
      </c>
      <c r="L36" s="4">
        <v>0</v>
      </c>
      <c r="M36" s="4">
        <v>8</v>
      </c>
      <c r="N36" s="5">
        <v>2.4</v>
      </c>
      <c r="O36" s="35"/>
      <c r="P36" s="4">
        <v>1</v>
      </c>
    </row>
    <row r="37" spans="1:16" x14ac:dyDescent="0.25">
      <c r="A37" s="7" t="s">
        <v>22</v>
      </c>
      <c r="B37" s="11" t="s">
        <v>42</v>
      </c>
      <c r="C37" s="7" t="s">
        <v>58</v>
      </c>
      <c r="D37" s="8" t="s">
        <v>59</v>
      </c>
      <c r="E37" s="14" t="s">
        <v>48</v>
      </c>
      <c r="F37" s="9" t="s">
        <v>30</v>
      </c>
      <c r="G37" s="9">
        <v>2</v>
      </c>
      <c r="H37" s="9">
        <v>0</v>
      </c>
      <c r="I37" s="9">
        <v>0</v>
      </c>
      <c r="J37" s="9" t="s">
        <v>20</v>
      </c>
      <c r="K37" s="9">
        <v>1</v>
      </c>
      <c r="L37" s="9">
        <v>1</v>
      </c>
      <c r="M37" s="9">
        <v>8</v>
      </c>
      <c r="N37" s="10">
        <v>3.17</v>
      </c>
      <c r="O37" s="36"/>
      <c r="P37" s="9">
        <v>1</v>
      </c>
    </row>
    <row r="38" spans="1:16" x14ac:dyDescent="0.25">
      <c r="A38" s="2" t="s">
        <v>22</v>
      </c>
      <c r="B38" s="12" t="s">
        <v>42</v>
      </c>
      <c r="C38" s="2" t="s">
        <v>67</v>
      </c>
      <c r="D38" s="3" t="s">
        <v>68</v>
      </c>
      <c r="E38" s="15" t="s">
        <v>48</v>
      </c>
      <c r="F38" s="4" t="s">
        <v>30</v>
      </c>
      <c r="G38" s="4">
        <v>2</v>
      </c>
      <c r="H38" s="4">
        <v>1</v>
      </c>
      <c r="I38" s="4">
        <v>0</v>
      </c>
      <c r="J38" s="4">
        <v>0</v>
      </c>
      <c r="K38" s="4">
        <v>1</v>
      </c>
      <c r="L38" s="4">
        <v>1</v>
      </c>
      <c r="M38" s="4">
        <v>10</v>
      </c>
      <c r="N38" s="5">
        <v>2.2999999999999998</v>
      </c>
      <c r="O38" s="35"/>
      <c r="P38" s="4">
        <v>1</v>
      </c>
    </row>
    <row r="39" spans="1:16" x14ac:dyDescent="0.25">
      <c r="A39" s="7" t="s">
        <v>22</v>
      </c>
      <c r="B39" s="11" t="s">
        <v>42</v>
      </c>
      <c r="C39" s="7" t="s">
        <v>69</v>
      </c>
      <c r="D39" s="8" t="s">
        <v>70</v>
      </c>
      <c r="E39" s="9" t="s">
        <v>71</v>
      </c>
      <c r="F39" s="9" t="s">
        <v>19</v>
      </c>
      <c r="G39" s="9">
        <v>3</v>
      </c>
      <c r="H39" s="9">
        <v>0</v>
      </c>
      <c r="I39" s="9">
        <v>0</v>
      </c>
      <c r="J39" s="9">
        <v>0</v>
      </c>
      <c r="K39" s="9">
        <v>1</v>
      </c>
      <c r="L39" s="9">
        <v>0</v>
      </c>
      <c r="M39" s="9">
        <v>8</v>
      </c>
      <c r="N39" s="10">
        <v>4.5</v>
      </c>
      <c r="O39" s="7" t="s">
        <v>72</v>
      </c>
      <c r="P39" s="9">
        <v>1</v>
      </c>
    </row>
    <row r="40" spans="1:16" x14ac:dyDescent="0.25">
      <c r="A40" s="2" t="s">
        <v>22</v>
      </c>
      <c r="B40" s="12" t="s">
        <v>42</v>
      </c>
      <c r="C40" s="2" t="s">
        <v>67</v>
      </c>
      <c r="D40" s="3" t="s">
        <v>68</v>
      </c>
      <c r="E40" s="15" t="s">
        <v>48</v>
      </c>
      <c r="F40" s="4" t="s">
        <v>30</v>
      </c>
      <c r="G40" s="4">
        <v>3</v>
      </c>
      <c r="H40" s="4">
        <v>0</v>
      </c>
      <c r="I40" s="4">
        <v>0</v>
      </c>
      <c r="J40" s="4">
        <v>0</v>
      </c>
      <c r="K40" s="4">
        <v>1</v>
      </c>
      <c r="L40" s="4">
        <v>1</v>
      </c>
      <c r="M40" s="4">
        <v>2.5</v>
      </c>
      <c r="N40" s="5">
        <v>0.18</v>
      </c>
      <c r="O40" s="35"/>
      <c r="P40" s="4">
        <v>1</v>
      </c>
    </row>
    <row r="41" spans="1:16" x14ac:dyDescent="0.25">
      <c r="A41" s="7" t="s">
        <v>22</v>
      </c>
      <c r="B41" s="11" t="s">
        <v>42</v>
      </c>
      <c r="C41" s="7" t="s">
        <v>73</v>
      </c>
      <c r="D41" s="8" t="s">
        <v>74</v>
      </c>
      <c r="E41" s="9" t="s">
        <v>55</v>
      </c>
      <c r="F41" s="9" t="s">
        <v>19</v>
      </c>
      <c r="G41" s="9">
        <v>3</v>
      </c>
      <c r="H41" s="9">
        <v>0</v>
      </c>
      <c r="I41" s="9">
        <v>0</v>
      </c>
      <c r="J41" s="9">
        <v>0</v>
      </c>
      <c r="K41" s="9">
        <v>1</v>
      </c>
      <c r="L41" s="9">
        <v>0</v>
      </c>
      <c r="M41" s="9">
        <v>7</v>
      </c>
      <c r="N41" s="10">
        <v>2.12</v>
      </c>
      <c r="O41" s="36"/>
      <c r="P41" s="9">
        <v>1</v>
      </c>
    </row>
    <row r="42" spans="1:16" x14ac:dyDescent="0.25">
      <c r="A42" s="2" t="s">
        <v>22</v>
      </c>
      <c r="B42" s="12" t="s">
        <v>75</v>
      </c>
      <c r="C42" s="2" t="s">
        <v>16</v>
      </c>
      <c r="D42" s="3" t="s">
        <v>17</v>
      </c>
      <c r="E42" s="4" t="s">
        <v>18</v>
      </c>
      <c r="F42" s="4" t="s">
        <v>19</v>
      </c>
      <c r="G42" s="4">
        <v>2</v>
      </c>
      <c r="H42" s="4">
        <v>1</v>
      </c>
      <c r="I42" s="4">
        <v>0</v>
      </c>
      <c r="J42" s="4">
        <v>0</v>
      </c>
      <c r="K42" s="4">
        <v>0</v>
      </c>
      <c r="L42" s="4">
        <v>1</v>
      </c>
      <c r="M42" s="4">
        <v>3</v>
      </c>
      <c r="N42" s="5">
        <v>1.56</v>
      </c>
      <c r="O42" s="2" t="s">
        <v>66</v>
      </c>
      <c r="P42" s="4">
        <v>1</v>
      </c>
    </row>
    <row r="43" spans="1:16" x14ac:dyDescent="0.25">
      <c r="A43" s="7" t="s">
        <v>22</v>
      </c>
      <c r="B43" s="11" t="s">
        <v>75</v>
      </c>
      <c r="C43" s="7" t="s">
        <v>16</v>
      </c>
      <c r="D43" s="8" t="s">
        <v>17</v>
      </c>
      <c r="E43" s="9" t="s">
        <v>18</v>
      </c>
      <c r="F43" s="9" t="s">
        <v>19</v>
      </c>
      <c r="G43" s="9">
        <v>1</v>
      </c>
      <c r="H43" s="9">
        <v>0</v>
      </c>
      <c r="I43" s="9">
        <v>0</v>
      </c>
      <c r="J43" s="9">
        <v>0</v>
      </c>
      <c r="K43" s="9">
        <v>3</v>
      </c>
      <c r="L43" s="9">
        <v>1</v>
      </c>
      <c r="M43" s="9">
        <v>2</v>
      </c>
      <c r="N43" s="10">
        <v>0.8</v>
      </c>
      <c r="O43" s="36"/>
      <c r="P43" s="9">
        <v>1</v>
      </c>
    </row>
    <row r="44" spans="1:16" x14ac:dyDescent="0.25">
      <c r="A44" s="2" t="s">
        <v>22</v>
      </c>
      <c r="B44" s="12" t="s">
        <v>75</v>
      </c>
      <c r="C44" s="2" t="s">
        <v>69</v>
      </c>
      <c r="D44" s="3" t="s">
        <v>70</v>
      </c>
      <c r="E44" s="4" t="s">
        <v>71</v>
      </c>
      <c r="F44" s="4" t="s">
        <v>19</v>
      </c>
      <c r="G44" s="4">
        <v>2</v>
      </c>
      <c r="H44" s="4">
        <v>1</v>
      </c>
      <c r="I44" s="4">
        <v>0</v>
      </c>
      <c r="J44" s="4">
        <v>0</v>
      </c>
      <c r="K44" s="4">
        <v>0</v>
      </c>
      <c r="L44" s="4">
        <v>0</v>
      </c>
      <c r="M44" s="4">
        <v>4</v>
      </c>
      <c r="N44" s="5">
        <v>1.76</v>
      </c>
      <c r="O44" s="35"/>
      <c r="P44" s="4">
        <v>1</v>
      </c>
    </row>
    <row r="45" spans="1:16" x14ac:dyDescent="0.25">
      <c r="A45" s="7" t="s">
        <v>22</v>
      </c>
      <c r="B45" s="11" t="s">
        <v>75</v>
      </c>
      <c r="C45" s="7" t="s">
        <v>53</v>
      </c>
      <c r="D45" s="7" t="s">
        <v>54</v>
      </c>
      <c r="E45" s="9" t="s">
        <v>55</v>
      </c>
      <c r="F45" s="9" t="s">
        <v>30</v>
      </c>
      <c r="G45" s="9">
        <v>2</v>
      </c>
      <c r="H45" s="9">
        <v>0</v>
      </c>
      <c r="I45" s="9">
        <v>0</v>
      </c>
      <c r="J45" s="9">
        <v>0</v>
      </c>
      <c r="K45" s="9">
        <v>1</v>
      </c>
      <c r="L45" s="9">
        <v>1</v>
      </c>
      <c r="M45" s="9">
        <v>4</v>
      </c>
      <c r="N45" s="10">
        <v>0.2</v>
      </c>
      <c r="O45" s="36"/>
      <c r="P45" s="9">
        <v>1</v>
      </c>
    </row>
    <row r="46" spans="1:16" x14ac:dyDescent="0.25">
      <c r="A46" s="2" t="s">
        <v>22</v>
      </c>
      <c r="B46" s="12" t="s">
        <v>75</v>
      </c>
      <c r="C46" s="2" t="s">
        <v>76</v>
      </c>
      <c r="D46" s="3" t="s">
        <v>77</v>
      </c>
      <c r="E46" s="4" t="s">
        <v>78</v>
      </c>
      <c r="F46" s="4" t="s">
        <v>19</v>
      </c>
      <c r="G46" s="4">
        <v>3</v>
      </c>
      <c r="H46" s="4">
        <v>0</v>
      </c>
      <c r="I46" s="4">
        <v>0</v>
      </c>
      <c r="J46" s="4">
        <v>0</v>
      </c>
      <c r="K46" s="4">
        <v>0</v>
      </c>
      <c r="L46" s="4">
        <v>1</v>
      </c>
      <c r="M46" s="4">
        <v>2.5</v>
      </c>
      <c r="N46" s="5">
        <v>0.15</v>
      </c>
      <c r="O46" s="35"/>
      <c r="P46" s="4">
        <v>1</v>
      </c>
    </row>
    <row r="47" spans="1:16" x14ac:dyDescent="0.25">
      <c r="A47" s="7" t="s">
        <v>22</v>
      </c>
      <c r="B47" s="11" t="s">
        <v>75</v>
      </c>
      <c r="C47" s="7" t="s">
        <v>69</v>
      </c>
      <c r="D47" s="8" t="s">
        <v>70</v>
      </c>
      <c r="E47" s="9" t="s">
        <v>71</v>
      </c>
      <c r="F47" s="9" t="s">
        <v>19</v>
      </c>
      <c r="G47" s="9">
        <v>3</v>
      </c>
      <c r="H47" s="9">
        <v>0</v>
      </c>
      <c r="I47" s="9">
        <v>0</v>
      </c>
      <c r="J47" s="9">
        <v>0</v>
      </c>
      <c r="K47" s="9">
        <v>1</v>
      </c>
      <c r="L47" s="9">
        <v>0</v>
      </c>
      <c r="M47" s="9">
        <v>4</v>
      </c>
      <c r="N47" s="10">
        <v>1.45</v>
      </c>
      <c r="O47" s="36"/>
      <c r="P47" s="9">
        <v>1</v>
      </c>
    </row>
    <row r="48" spans="1:16" x14ac:dyDescent="0.25">
      <c r="A48" s="2" t="s">
        <v>22</v>
      </c>
      <c r="B48" s="12" t="s">
        <v>75</v>
      </c>
      <c r="C48" s="2" t="s">
        <v>16</v>
      </c>
      <c r="D48" s="3" t="s">
        <v>17</v>
      </c>
      <c r="E48" s="4" t="s">
        <v>18</v>
      </c>
      <c r="F48" s="4" t="s">
        <v>19</v>
      </c>
      <c r="G48" s="4">
        <v>2</v>
      </c>
      <c r="H48" s="4">
        <v>1</v>
      </c>
      <c r="I48" s="4">
        <v>0</v>
      </c>
      <c r="J48" s="4">
        <v>0</v>
      </c>
      <c r="K48" s="4">
        <v>0</v>
      </c>
      <c r="L48" s="4">
        <v>1</v>
      </c>
      <c r="M48" s="4">
        <v>4</v>
      </c>
      <c r="N48" s="5">
        <v>1.07</v>
      </c>
      <c r="O48" s="35"/>
      <c r="P48" s="4">
        <v>1</v>
      </c>
    </row>
    <row r="49" spans="1:16" x14ac:dyDescent="0.25">
      <c r="A49" s="7" t="s">
        <v>22</v>
      </c>
      <c r="B49" s="11" t="s">
        <v>75</v>
      </c>
      <c r="C49" s="7" t="s">
        <v>16</v>
      </c>
      <c r="D49" s="8" t="s">
        <v>17</v>
      </c>
      <c r="E49" s="9" t="s">
        <v>18</v>
      </c>
      <c r="F49" s="9" t="s">
        <v>19</v>
      </c>
      <c r="G49" s="9">
        <v>2</v>
      </c>
      <c r="H49" s="9">
        <v>0</v>
      </c>
      <c r="I49" s="9">
        <v>0</v>
      </c>
      <c r="J49" s="9">
        <v>0</v>
      </c>
      <c r="K49" s="9">
        <v>0</v>
      </c>
      <c r="L49" s="9">
        <v>1</v>
      </c>
      <c r="M49" s="9">
        <v>4</v>
      </c>
      <c r="N49" s="10">
        <v>1.2</v>
      </c>
      <c r="O49" s="36"/>
      <c r="P49" s="9">
        <v>1</v>
      </c>
    </row>
    <row r="50" spans="1:16" x14ac:dyDescent="0.25">
      <c r="A50" s="2" t="s">
        <v>22</v>
      </c>
      <c r="B50" s="12" t="s">
        <v>75</v>
      </c>
      <c r="C50" s="2" t="s">
        <v>79</v>
      </c>
      <c r="D50" s="3" t="s">
        <v>80</v>
      </c>
      <c r="E50" s="4" t="s">
        <v>26</v>
      </c>
      <c r="F50" s="4" t="s">
        <v>30</v>
      </c>
      <c r="G50" s="4">
        <v>3</v>
      </c>
      <c r="H50" s="4">
        <v>0</v>
      </c>
      <c r="I50" s="4">
        <v>0</v>
      </c>
      <c r="J50" s="4" t="s">
        <v>41</v>
      </c>
      <c r="K50" s="4">
        <v>0</v>
      </c>
      <c r="L50" s="4">
        <v>0</v>
      </c>
      <c r="M50" s="4">
        <v>8</v>
      </c>
      <c r="N50" s="5" t="s">
        <v>118</v>
      </c>
      <c r="O50" s="35"/>
      <c r="P50" s="4">
        <v>1</v>
      </c>
    </row>
    <row r="51" spans="1:16" x14ac:dyDescent="0.25">
      <c r="A51" s="7" t="s">
        <v>22</v>
      </c>
      <c r="B51" s="11" t="s">
        <v>75</v>
      </c>
      <c r="C51" s="7" t="s">
        <v>79</v>
      </c>
      <c r="D51" s="8" t="s">
        <v>80</v>
      </c>
      <c r="E51" s="9" t="s">
        <v>26</v>
      </c>
      <c r="F51" s="9" t="s">
        <v>30</v>
      </c>
      <c r="G51" s="9">
        <v>3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6</v>
      </c>
      <c r="N51" s="43" t="s">
        <v>118</v>
      </c>
      <c r="O51" s="36"/>
      <c r="P51" s="9">
        <v>1</v>
      </c>
    </row>
    <row r="52" spans="1:16" x14ac:dyDescent="0.25">
      <c r="A52" s="2" t="s">
        <v>22</v>
      </c>
      <c r="B52" s="12" t="s">
        <v>75</v>
      </c>
      <c r="C52" s="2" t="s">
        <v>16</v>
      </c>
      <c r="D52" s="3" t="s">
        <v>17</v>
      </c>
      <c r="E52" s="4" t="s">
        <v>18</v>
      </c>
      <c r="F52" s="4" t="s">
        <v>19</v>
      </c>
      <c r="G52" s="4">
        <v>3</v>
      </c>
      <c r="H52" s="4">
        <v>2</v>
      </c>
      <c r="I52" s="4">
        <v>0</v>
      </c>
      <c r="J52" s="4">
        <v>0</v>
      </c>
      <c r="K52" s="4">
        <v>1</v>
      </c>
      <c r="L52" s="4">
        <v>1</v>
      </c>
      <c r="M52" s="4">
        <v>8</v>
      </c>
      <c r="N52" s="5">
        <v>2.06</v>
      </c>
      <c r="O52" s="35"/>
      <c r="P52" s="4">
        <v>1</v>
      </c>
    </row>
    <row r="53" spans="1:16" x14ac:dyDescent="0.25">
      <c r="A53" s="7" t="s">
        <v>22</v>
      </c>
      <c r="B53" s="11" t="s">
        <v>75</v>
      </c>
      <c r="C53" s="7" t="s">
        <v>81</v>
      </c>
      <c r="D53" s="7" t="s">
        <v>82</v>
      </c>
      <c r="E53" s="9" t="s">
        <v>26</v>
      </c>
      <c r="F53" s="9" t="s">
        <v>19</v>
      </c>
      <c r="G53" s="9">
        <v>3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10</v>
      </c>
      <c r="N53" s="43" t="s">
        <v>118</v>
      </c>
      <c r="O53" s="7" t="s">
        <v>83</v>
      </c>
      <c r="P53" s="9">
        <v>1</v>
      </c>
    </row>
    <row r="54" spans="1:16" x14ac:dyDescent="0.25">
      <c r="A54" s="2" t="s">
        <v>22</v>
      </c>
      <c r="B54" s="12" t="s">
        <v>75</v>
      </c>
      <c r="C54" s="2" t="s">
        <v>97</v>
      </c>
      <c r="D54" s="3" t="s">
        <v>98</v>
      </c>
      <c r="E54" s="4" t="s">
        <v>26</v>
      </c>
      <c r="F54" s="4" t="s">
        <v>19</v>
      </c>
      <c r="G54" s="4">
        <v>3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5</v>
      </c>
      <c r="N54" s="5" t="s">
        <v>118</v>
      </c>
      <c r="O54" s="35"/>
      <c r="P54" s="4">
        <v>1</v>
      </c>
    </row>
    <row r="55" spans="1:16" x14ac:dyDescent="0.25">
      <c r="A55" s="7" t="s">
        <v>22</v>
      </c>
      <c r="B55" s="11" t="s">
        <v>75</v>
      </c>
      <c r="C55" s="7" t="s">
        <v>69</v>
      </c>
      <c r="D55" s="8" t="s">
        <v>70</v>
      </c>
      <c r="E55" s="9" t="s">
        <v>71</v>
      </c>
      <c r="F55" s="9" t="s">
        <v>19</v>
      </c>
      <c r="G55" s="9">
        <v>3</v>
      </c>
      <c r="H55" s="9">
        <v>0</v>
      </c>
      <c r="I55" s="9">
        <v>0</v>
      </c>
      <c r="J55" s="9">
        <v>0</v>
      </c>
      <c r="K55" s="9">
        <v>1</v>
      </c>
      <c r="L55" s="9">
        <v>0</v>
      </c>
      <c r="M55" s="9">
        <v>5</v>
      </c>
      <c r="N55" s="10">
        <v>1.87</v>
      </c>
      <c r="O55" s="36"/>
      <c r="P55" s="9">
        <v>1</v>
      </c>
    </row>
    <row r="56" spans="1:16" x14ac:dyDescent="0.25">
      <c r="A56" s="2" t="s">
        <v>22</v>
      </c>
      <c r="B56" s="12" t="s">
        <v>75</v>
      </c>
      <c r="C56" s="2" t="s">
        <v>84</v>
      </c>
      <c r="D56" s="3" t="s">
        <v>85</v>
      </c>
      <c r="E56" s="15" t="s">
        <v>48</v>
      </c>
      <c r="F56" s="4" t="s">
        <v>19</v>
      </c>
      <c r="G56" s="4">
        <v>3</v>
      </c>
      <c r="H56" s="4">
        <v>0</v>
      </c>
      <c r="I56" s="4" t="s">
        <v>45</v>
      </c>
      <c r="J56" s="4">
        <v>0</v>
      </c>
      <c r="K56" s="4">
        <v>1</v>
      </c>
      <c r="L56" s="4">
        <v>1</v>
      </c>
      <c r="M56" s="4">
        <v>3</v>
      </c>
      <c r="N56" s="5">
        <v>0.15</v>
      </c>
      <c r="O56" s="35"/>
      <c r="P56" s="4">
        <v>1</v>
      </c>
    </row>
    <row r="57" spans="1:16" x14ac:dyDescent="0.25">
      <c r="A57" s="7" t="s">
        <v>22</v>
      </c>
      <c r="B57" s="11" t="s">
        <v>75</v>
      </c>
      <c r="C57" s="7" t="s">
        <v>16</v>
      </c>
      <c r="D57" s="8" t="s">
        <v>17</v>
      </c>
      <c r="E57" s="9" t="s">
        <v>18</v>
      </c>
      <c r="F57" s="9" t="s">
        <v>19</v>
      </c>
      <c r="G57" s="9">
        <v>3</v>
      </c>
      <c r="H57" s="9">
        <v>0</v>
      </c>
      <c r="I57" s="9" t="s">
        <v>86</v>
      </c>
      <c r="J57" s="9" t="s">
        <v>41</v>
      </c>
      <c r="K57" s="9">
        <v>1</v>
      </c>
      <c r="L57" s="9">
        <v>0</v>
      </c>
      <c r="M57" s="9">
        <v>12</v>
      </c>
      <c r="N57" s="10">
        <v>1.35</v>
      </c>
      <c r="O57" s="7"/>
      <c r="P57" s="9">
        <v>1</v>
      </c>
    </row>
    <row r="58" spans="1:16" x14ac:dyDescent="0.25">
      <c r="A58" s="2" t="s">
        <v>22</v>
      </c>
      <c r="B58" s="12" t="s">
        <v>75</v>
      </c>
      <c r="C58" s="2" t="s">
        <v>87</v>
      </c>
      <c r="D58" s="2" t="s">
        <v>88</v>
      </c>
      <c r="E58" s="15" t="s">
        <v>48</v>
      </c>
      <c r="F58" s="4" t="s">
        <v>19</v>
      </c>
      <c r="G58" s="4">
        <v>3</v>
      </c>
      <c r="H58" s="4">
        <v>0</v>
      </c>
      <c r="I58" s="4" t="s">
        <v>86</v>
      </c>
      <c r="J58" s="4">
        <v>0</v>
      </c>
      <c r="K58" s="4">
        <v>1</v>
      </c>
      <c r="L58" s="4">
        <v>0</v>
      </c>
      <c r="M58" s="4">
        <v>2.5</v>
      </c>
      <c r="N58" s="5">
        <v>0.15</v>
      </c>
      <c r="O58" s="35"/>
      <c r="P58" s="4">
        <v>1</v>
      </c>
    </row>
    <row r="59" spans="1:16" x14ac:dyDescent="0.25">
      <c r="A59" s="7" t="s">
        <v>22</v>
      </c>
      <c r="B59" s="11" t="s">
        <v>75</v>
      </c>
      <c r="C59" s="7" t="s">
        <v>97</v>
      </c>
      <c r="D59" s="52" t="s">
        <v>98</v>
      </c>
      <c r="E59" s="9" t="s">
        <v>26</v>
      </c>
      <c r="F59" s="9" t="s">
        <v>19</v>
      </c>
      <c r="G59" s="9">
        <v>3</v>
      </c>
      <c r="H59" s="9">
        <v>0</v>
      </c>
      <c r="I59" s="9" t="s">
        <v>86</v>
      </c>
      <c r="J59" s="9">
        <v>0</v>
      </c>
      <c r="K59" s="9">
        <v>1</v>
      </c>
      <c r="L59" s="9">
        <v>0</v>
      </c>
      <c r="M59" s="9">
        <v>4</v>
      </c>
      <c r="N59" s="43" t="s">
        <v>118</v>
      </c>
      <c r="O59" s="36"/>
      <c r="P59" s="9">
        <v>1</v>
      </c>
    </row>
    <row r="60" spans="1:16" x14ac:dyDescent="0.25">
      <c r="A60" s="2" t="s">
        <v>22</v>
      </c>
      <c r="B60" s="12" t="s">
        <v>75</v>
      </c>
      <c r="C60" s="2" t="s">
        <v>267</v>
      </c>
      <c r="D60" s="2" t="s">
        <v>35</v>
      </c>
      <c r="E60" s="4" t="s">
        <v>36</v>
      </c>
      <c r="F60" s="4" t="s">
        <v>30</v>
      </c>
      <c r="G60" s="4">
        <v>3</v>
      </c>
      <c r="H60" s="4">
        <v>0</v>
      </c>
      <c r="I60" s="4">
        <v>0</v>
      </c>
      <c r="J60" s="4">
        <v>0</v>
      </c>
      <c r="K60" s="4">
        <v>1</v>
      </c>
      <c r="L60" s="4">
        <v>1</v>
      </c>
      <c r="M60" s="4">
        <v>6</v>
      </c>
      <c r="N60" s="5">
        <v>2.2400000000000002</v>
      </c>
      <c r="O60" s="35"/>
      <c r="P60" s="4">
        <v>1</v>
      </c>
    </row>
    <row r="61" spans="1:16" x14ac:dyDescent="0.25">
      <c r="A61" s="7" t="s">
        <v>22</v>
      </c>
      <c r="B61" s="11" t="s">
        <v>75</v>
      </c>
      <c r="C61" s="7" t="s">
        <v>89</v>
      </c>
      <c r="D61" s="8" t="s">
        <v>90</v>
      </c>
      <c r="E61" s="9" t="s">
        <v>26</v>
      </c>
      <c r="F61" s="9" t="s">
        <v>19</v>
      </c>
      <c r="G61" s="9">
        <v>3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0.9</v>
      </c>
      <c r="N61" s="43" t="s">
        <v>118</v>
      </c>
      <c r="O61" s="36"/>
      <c r="P61" s="9">
        <v>1</v>
      </c>
    </row>
    <row r="62" spans="1:16" x14ac:dyDescent="0.25">
      <c r="A62" s="2" t="s">
        <v>22</v>
      </c>
      <c r="B62" s="12" t="s">
        <v>75</v>
      </c>
      <c r="C62" s="2" t="s">
        <v>91</v>
      </c>
      <c r="D62" s="53" t="s">
        <v>92</v>
      </c>
      <c r="E62" s="4" t="s">
        <v>63</v>
      </c>
      <c r="F62" s="4" t="s">
        <v>19</v>
      </c>
      <c r="G62" s="4">
        <v>3</v>
      </c>
      <c r="H62" s="4">
        <v>0</v>
      </c>
      <c r="I62" s="4" t="s">
        <v>45</v>
      </c>
      <c r="J62" s="4" t="s">
        <v>20</v>
      </c>
      <c r="K62" s="4">
        <v>1</v>
      </c>
      <c r="L62" s="4">
        <v>1</v>
      </c>
      <c r="M62" s="4">
        <v>6</v>
      </c>
      <c r="N62" s="5">
        <v>1.7</v>
      </c>
      <c r="O62" s="35"/>
      <c r="P62" s="4">
        <v>1</v>
      </c>
    </row>
    <row r="63" spans="1:16" x14ac:dyDescent="0.25">
      <c r="A63" s="7" t="s">
        <v>22</v>
      </c>
      <c r="B63" s="11" t="s">
        <v>75</v>
      </c>
      <c r="C63" s="7" t="s">
        <v>91</v>
      </c>
      <c r="D63" s="16" t="s">
        <v>92</v>
      </c>
      <c r="E63" s="9" t="s">
        <v>63</v>
      </c>
      <c r="F63" s="9" t="s">
        <v>19</v>
      </c>
      <c r="G63" s="9">
        <v>3</v>
      </c>
      <c r="H63" s="9">
        <v>0</v>
      </c>
      <c r="I63" s="9" t="s">
        <v>45</v>
      </c>
      <c r="J63" s="9" t="s">
        <v>20</v>
      </c>
      <c r="K63" s="9">
        <v>1</v>
      </c>
      <c r="L63" s="9">
        <v>1</v>
      </c>
      <c r="M63" s="9">
        <v>6</v>
      </c>
      <c r="N63" s="10">
        <v>0.43</v>
      </c>
      <c r="O63" s="36"/>
      <c r="P63" s="9">
        <v>1</v>
      </c>
    </row>
    <row r="64" spans="1:16" x14ac:dyDescent="0.25">
      <c r="A64" s="2" t="s">
        <v>22</v>
      </c>
      <c r="B64" s="12" t="s">
        <v>75</v>
      </c>
      <c r="C64" s="2" t="s">
        <v>93</v>
      </c>
      <c r="D64" s="3" t="s">
        <v>94</v>
      </c>
      <c r="E64" s="4" t="s">
        <v>36</v>
      </c>
      <c r="F64" s="4" t="s">
        <v>19</v>
      </c>
      <c r="G64" s="4">
        <v>3</v>
      </c>
      <c r="H64" s="4">
        <v>1</v>
      </c>
      <c r="I64" s="4" t="s">
        <v>45</v>
      </c>
      <c r="J64" s="4" t="s">
        <v>20</v>
      </c>
      <c r="K64" s="4">
        <v>1</v>
      </c>
      <c r="L64" s="4">
        <v>1</v>
      </c>
      <c r="M64" s="4">
        <v>2.5</v>
      </c>
      <c r="N64" s="5">
        <v>0.7</v>
      </c>
      <c r="O64" s="35"/>
      <c r="P64" s="4">
        <v>1</v>
      </c>
    </row>
    <row r="65" spans="1:16" x14ac:dyDescent="0.25">
      <c r="A65" s="7" t="s">
        <v>22</v>
      </c>
      <c r="B65" s="11" t="s">
        <v>75</v>
      </c>
      <c r="C65" s="7" t="s">
        <v>95</v>
      </c>
      <c r="D65" s="8" t="s">
        <v>96</v>
      </c>
      <c r="E65" s="9" t="s">
        <v>18</v>
      </c>
      <c r="F65" s="9" t="s">
        <v>19</v>
      </c>
      <c r="G65" s="9">
        <v>3</v>
      </c>
      <c r="H65" s="9">
        <v>1</v>
      </c>
      <c r="I65" s="9" t="s">
        <v>45</v>
      </c>
      <c r="J65" s="9" t="s">
        <v>20</v>
      </c>
      <c r="K65" s="9">
        <v>1</v>
      </c>
      <c r="L65" s="9">
        <v>1</v>
      </c>
      <c r="M65" s="9">
        <v>3</v>
      </c>
      <c r="N65" s="10">
        <v>1.85</v>
      </c>
      <c r="O65" s="36"/>
      <c r="P65" s="9">
        <v>1</v>
      </c>
    </row>
    <row r="66" spans="1:16" x14ac:dyDescent="0.25">
      <c r="A66" s="2" t="s">
        <v>22</v>
      </c>
      <c r="B66" s="12" t="s">
        <v>75</v>
      </c>
      <c r="C66" s="2" t="s">
        <v>91</v>
      </c>
      <c r="D66" s="53" t="s">
        <v>92</v>
      </c>
      <c r="E66" s="4" t="s">
        <v>63</v>
      </c>
      <c r="F66" s="4" t="s">
        <v>19</v>
      </c>
      <c r="G66" s="4">
        <v>3</v>
      </c>
      <c r="H66" s="4">
        <v>0</v>
      </c>
      <c r="I66" s="4" t="s">
        <v>45</v>
      </c>
      <c r="J66" s="4" t="s">
        <v>20</v>
      </c>
      <c r="K66" s="4">
        <v>1</v>
      </c>
      <c r="L66" s="4">
        <v>0</v>
      </c>
      <c r="M66" s="4">
        <v>8</v>
      </c>
      <c r="N66" s="5">
        <v>0.98</v>
      </c>
      <c r="O66" s="35"/>
      <c r="P66" s="4">
        <v>1</v>
      </c>
    </row>
    <row r="67" spans="1:16" x14ac:dyDescent="0.25">
      <c r="A67" s="7" t="s">
        <v>22</v>
      </c>
      <c r="B67" s="11" t="s">
        <v>75</v>
      </c>
      <c r="C67" s="7" t="s">
        <v>16</v>
      </c>
      <c r="D67" s="8" t="s">
        <v>17</v>
      </c>
      <c r="E67" s="9" t="s">
        <v>18</v>
      </c>
      <c r="F67" s="9" t="s">
        <v>19</v>
      </c>
      <c r="G67" s="9">
        <v>3</v>
      </c>
      <c r="H67" s="9">
        <v>1</v>
      </c>
      <c r="I67" s="9" t="s">
        <v>45</v>
      </c>
      <c r="J67" s="9" t="s">
        <v>20</v>
      </c>
      <c r="K67" s="9">
        <v>1</v>
      </c>
      <c r="L67" s="9">
        <v>1</v>
      </c>
      <c r="M67" s="9">
        <v>12</v>
      </c>
      <c r="N67" s="10">
        <v>2</v>
      </c>
      <c r="O67" s="36"/>
      <c r="P67" s="9">
        <v>1</v>
      </c>
    </row>
    <row r="68" spans="1:16" x14ac:dyDescent="0.25">
      <c r="A68" s="2" t="s">
        <v>22</v>
      </c>
      <c r="B68" s="12" t="s">
        <v>75</v>
      </c>
      <c r="C68" s="2" t="s">
        <v>16</v>
      </c>
      <c r="D68" s="3" t="s">
        <v>17</v>
      </c>
      <c r="E68" s="4" t="s">
        <v>18</v>
      </c>
      <c r="F68" s="4" t="s">
        <v>19</v>
      </c>
      <c r="G68" s="4">
        <v>2</v>
      </c>
      <c r="H68" s="4">
        <v>1</v>
      </c>
      <c r="I68" s="4" t="s">
        <v>45</v>
      </c>
      <c r="J68" s="4" t="s">
        <v>20</v>
      </c>
      <c r="K68" s="4">
        <v>1</v>
      </c>
      <c r="L68" s="4">
        <v>1</v>
      </c>
      <c r="M68" s="4">
        <v>8</v>
      </c>
      <c r="N68" s="5">
        <v>1.37</v>
      </c>
      <c r="O68" s="35"/>
      <c r="P68" s="4">
        <v>1</v>
      </c>
    </row>
    <row r="69" spans="1:16" x14ac:dyDescent="0.25">
      <c r="A69" s="7" t="s">
        <v>22</v>
      </c>
      <c r="B69" s="11" t="s">
        <v>75</v>
      </c>
      <c r="C69" s="7" t="s">
        <v>16</v>
      </c>
      <c r="D69" s="8" t="s">
        <v>17</v>
      </c>
      <c r="E69" s="9" t="s">
        <v>18</v>
      </c>
      <c r="F69" s="9" t="s">
        <v>19</v>
      </c>
      <c r="G69" s="9">
        <v>2</v>
      </c>
      <c r="H69" s="9">
        <v>0</v>
      </c>
      <c r="I69" s="9" t="s">
        <v>45</v>
      </c>
      <c r="J69" s="9">
        <v>0</v>
      </c>
      <c r="K69" s="9">
        <v>1</v>
      </c>
      <c r="L69" s="9">
        <v>1</v>
      </c>
      <c r="M69" s="9">
        <v>4</v>
      </c>
      <c r="N69" s="10">
        <v>0.28000000000000003</v>
      </c>
      <c r="O69" s="36"/>
      <c r="P69" s="9">
        <v>1</v>
      </c>
    </row>
    <row r="70" spans="1:16" x14ac:dyDescent="0.25">
      <c r="A70" s="2" t="s">
        <v>22</v>
      </c>
      <c r="B70" s="12" t="s">
        <v>75</v>
      </c>
      <c r="C70" s="2" t="s">
        <v>16</v>
      </c>
      <c r="D70" s="3" t="s">
        <v>17</v>
      </c>
      <c r="E70" s="4" t="s">
        <v>18</v>
      </c>
      <c r="F70" s="4" t="s">
        <v>19</v>
      </c>
      <c r="G70" s="4">
        <v>3</v>
      </c>
      <c r="H70" s="4">
        <v>1</v>
      </c>
      <c r="I70" s="4" t="s">
        <v>20</v>
      </c>
      <c r="J70" s="4" t="s">
        <v>41</v>
      </c>
      <c r="K70" s="4">
        <v>1</v>
      </c>
      <c r="L70" s="4">
        <v>0</v>
      </c>
      <c r="M70" s="4">
        <v>6</v>
      </c>
      <c r="N70" s="5">
        <v>0.27</v>
      </c>
      <c r="O70" s="35"/>
      <c r="P70" s="4">
        <v>1</v>
      </c>
    </row>
    <row r="71" spans="1:16" x14ac:dyDescent="0.25">
      <c r="A71" s="7" t="s">
        <v>22</v>
      </c>
      <c r="B71" s="11" t="s">
        <v>75</v>
      </c>
      <c r="C71" s="7" t="s">
        <v>97</v>
      </c>
      <c r="D71" s="8" t="s">
        <v>98</v>
      </c>
      <c r="E71" s="9" t="s">
        <v>26</v>
      </c>
      <c r="F71" s="9" t="s">
        <v>19</v>
      </c>
      <c r="G71" s="9">
        <v>3</v>
      </c>
      <c r="H71" s="9">
        <v>0</v>
      </c>
      <c r="I71" s="9">
        <v>0</v>
      </c>
      <c r="J71" s="9">
        <v>0</v>
      </c>
      <c r="K71" s="9">
        <v>1</v>
      </c>
      <c r="L71" s="9">
        <v>0</v>
      </c>
      <c r="M71" s="9">
        <v>2.5</v>
      </c>
      <c r="N71" s="43" t="s">
        <v>118</v>
      </c>
      <c r="O71" s="36"/>
      <c r="P71" s="9">
        <v>1</v>
      </c>
    </row>
    <row r="72" spans="1:16" x14ac:dyDescent="0.25">
      <c r="A72" s="2" t="s">
        <v>22</v>
      </c>
      <c r="B72" s="12" t="s">
        <v>75</v>
      </c>
      <c r="C72" s="2" t="s">
        <v>99</v>
      </c>
      <c r="D72" s="3" t="s">
        <v>17</v>
      </c>
      <c r="E72" s="4" t="s">
        <v>18</v>
      </c>
      <c r="F72" s="4" t="s">
        <v>19</v>
      </c>
      <c r="G72" s="4">
        <v>3</v>
      </c>
      <c r="H72" s="4">
        <v>0</v>
      </c>
      <c r="I72" s="4">
        <v>0</v>
      </c>
      <c r="J72" s="4" t="s">
        <v>41</v>
      </c>
      <c r="K72" s="4">
        <v>1</v>
      </c>
      <c r="L72" s="4">
        <v>0</v>
      </c>
      <c r="M72" s="4">
        <v>6</v>
      </c>
      <c r="N72" s="5">
        <v>1.82</v>
      </c>
      <c r="O72" s="35"/>
      <c r="P72" s="4">
        <v>1</v>
      </c>
    </row>
    <row r="73" spans="1:16" x14ac:dyDescent="0.25">
      <c r="A73" s="7" t="s">
        <v>22</v>
      </c>
      <c r="B73" s="11" t="s">
        <v>75</v>
      </c>
      <c r="C73" s="7" t="s">
        <v>99</v>
      </c>
      <c r="D73" s="8" t="s">
        <v>17</v>
      </c>
      <c r="E73" s="9" t="s">
        <v>18</v>
      </c>
      <c r="F73" s="9" t="s">
        <v>19</v>
      </c>
      <c r="G73" s="9">
        <v>3</v>
      </c>
      <c r="H73" s="9">
        <v>1</v>
      </c>
      <c r="I73" s="9">
        <v>0</v>
      </c>
      <c r="J73" s="9">
        <v>0</v>
      </c>
      <c r="K73" s="9">
        <v>0</v>
      </c>
      <c r="L73" s="9">
        <v>1</v>
      </c>
      <c r="M73" s="9">
        <v>4</v>
      </c>
      <c r="N73" s="10">
        <v>1</v>
      </c>
      <c r="O73" s="36"/>
      <c r="P73" s="9">
        <v>1</v>
      </c>
    </row>
    <row r="74" spans="1:16" x14ac:dyDescent="0.25">
      <c r="A74" s="2" t="s">
        <v>22</v>
      </c>
      <c r="B74" s="12" t="s">
        <v>75</v>
      </c>
      <c r="C74" s="2" t="s">
        <v>69</v>
      </c>
      <c r="D74" s="3" t="s">
        <v>70</v>
      </c>
      <c r="E74" s="4" t="s">
        <v>71</v>
      </c>
      <c r="F74" s="4" t="s">
        <v>19</v>
      </c>
      <c r="G74" s="4">
        <v>1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1.3</v>
      </c>
      <c r="N74" s="5">
        <v>0.38</v>
      </c>
      <c r="O74" s="35"/>
      <c r="P74" s="4">
        <v>1</v>
      </c>
    </row>
    <row r="75" spans="1:16" x14ac:dyDescent="0.25">
      <c r="A75" s="7" t="s">
        <v>22</v>
      </c>
      <c r="B75" s="11" t="s">
        <v>75</v>
      </c>
      <c r="C75" s="7" t="s">
        <v>69</v>
      </c>
      <c r="D75" s="8" t="s">
        <v>70</v>
      </c>
      <c r="E75" s="9" t="s">
        <v>71</v>
      </c>
      <c r="F75" s="9" t="s">
        <v>19</v>
      </c>
      <c r="G75" s="9">
        <v>0</v>
      </c>
      <c r="H75" s="9">
        <v>0</v>
      </c>
      <c r="I75" s="9">
        <v>0</v>
      </c>
      <c r="J75" s="9">
        <v>0</v>
      </c>
      <c r="K75" s="9">
        <v>3</v>
      </c>
      <c r="L75" s="9">
        <v>1</v>
      </c>
      <c r="M75" s="9">
        <v>0.8</v>
      </c>
      <c r="N75" s="10">
        <v>0.56000000000000005</v>
      </c>
      <c r="O75" s="36"/>
      <c r="P75" s="9">
        <v>1</v>
      </c>
    </row>
    <row r="76" spans="1:16" x14ac:dyDescent="0.25">
      <c r="A76" s="2" t="s">
        <v>22</v>
      </c>
      <c r="B76" s="12" t="s">
        <v>100</v>
      </c>
      <c r="C76" s="2" t="s">
        <v>89</v>
      </c>
      <c r="D76" s="3" t="s">
        <v>90</v>
      </c>
      <c r="E76" s="4" t="s">
        <v>26</v>
      </c>
      <c r="F76" s="4" t="s">
        <v>19</v>
      </c>
      <c r="G76" s="4">
        <v>3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1.6</v>
      </c>
      <c r="N76" s="5" t="s">
        <v>118</v>
      </c>
      <c r="O76" s="35"/>
      <c r="P76" s="4">
        <v>1</v>
      </c>
    </row>
    <row r="77" spans="1:16" x14ac:dyDescent="0.25">
      <c r="A77" s="7" t="s">
        <v>22</v>
      </c>
      <c r="B77" s="11" t="s">
        <v>100</v>
      </c>
      <c r="C77" s="7" t="s">
        <v>16</v>
      </c>
      <c r="D77" s="8" t="s">
        <v>17</v>
      </c>
      <c r="E77" s="9" t="s">
        <v>18</v>
      </c>
      <c r="F77" s="9" t="s">
        <v>19</v>
      </c>
      <c r="G77" s="9">
        <v>3</v>
      </c>
      <c r="H77" s="9">
        <v>1</v>
      </c>
      <c r="I77" s="9" t="s">
        <v>45</v>
      </c>
      <c r="J77" s="9" t="s">
        <v>20</v>
      </c>
      <c r="K77" s="9">
        <v>1</v>
      </c>
      <c r="L77" s="9">
        <v>1</v>
      </c>
      <c r="M77" s="9">
        <v>10</v>
      </c>
      <c r="N77" s="10">
        <v>1.75</v>
      </c>
      <c r="O77" s="36"/>
      <c r="P77" s="9">
        <v>1</v>
      </c>
    </row>
    <row r="78" spans="1:16" x14ac:dyDescent="0.25">
      <c r="A78" s="2" t="s">
        <v>22</v>
      </c>
      <c r="B78" s="12" t="s">
        <v>100</v>
      </c>
      <c r="C78" s="2" t="s">
        <v>67</v>
      </c>
      <c r="D78" s="3" t="s">
        <v>68</v>
      </c>
      <c r="E78" s="15" t="s">
        <v>48</v>
      </c>
      <c r="F78" s="4" t="s">
        <v>30</v>
      </c>
      <c r="G78" s="4">
        <v>2</v>
      </c>
      <c r="H78" s="4">
        <v>1</v>
      </c>
      <c r="I78" s="4" t="s">
        <v>45</v>
      </c>
      <c r="J78" s="4" t="s">
        <v>20</v>
      </c>
      <c r="K78" s="4">
        <v>1</v>
      </c>
      <c r="L78" s="4">
        <v>1</v>
      </c>
      <c r="M78" s="4">
        <v>10</v>
      </c>
      <c r="N78" s="5">
        <v>1</v>
      </c>
      <c r="O78" s="2" t="s">
        <v>66</v>
      </c>
      <c r="P78" s="4">
        <v>1</v>
      </c>
    </row>
    <row r="79" spans="1:16" x14ac:dyDescent="0.25">
      <c r="A79" s="7" t="s">
        <v>22</v>
      </c>
      <c r="B79" s="11" t="s">
        <v>100</v>
      </c>
      <c r="C79" s="7" t="s">
        <v>67</v>
      </c>
      <c r="D79" s="8" t="s">
        <v>68</v>
      </c>
      <c r="E79" s="14" t="s">
        <v>48</v>
      </c>
      <c r="F79" s="9" t="s">
        <v>30</v>
      </c>
      <c r="G79" s="9">
        <v>2</v>
      </c>
      <c r="H79" s="9">
        <v>0</v>
      </c>
      <c r="I79" s="9" t="s">
        <v>45</v>
      </c>
      <c r="J79" s="9" t="s">
        <v>20</v>
      </c>
      <c r="K79" s="9">
        <v>1</v>
      </c>
      <c r="L79" s="9">
        <v>1</v>
      </c>
      <c r="M79" s="9">
        <v>10</v>
      </c>
      <c r="N79" s="10">
        <v>1.85</v>
      </c>
      <c r="O79" s="7" t="s">
        <v>66</v>
      </c>
      <c r="P79" s="9">
        <v>1</v>
      </c>
    </row>
    <row r="80" spans="1:16" x14ac:dyDescent="0.25">
      <c r="A80" s="2" t="s">
        <v>22</v>
      </c>
      <c r="B80" s="12" t="s">
        <v>100</v>
      </c>
      <c r="C80" s="2" t="s">
        <v>101</v>
      </c>
      <c r="D80" s="2" t="s">
        <v>102</v>
      </c>
      <c r="E80" s="4" t="s">
        <v>26</v>
      </c>
      <c r="F80" s="4" t="s">
        <v>19</v>
      </c>
      <c r="G80" s="4">
        <v>3</v>
      </c>
      <c r="H80" s="4">
        <v>0</v>
      </c>
      <c r="I80" s="4" t="s">
        <v>45</v>
      </c>
      <c r="J80" s="4" t="s">
        <v>20</v>
      </c>
      <c r="K80" s="4">
        <v>1</v>
      </c>
      <c r="L80" s="4">
        <v>0</v>
      </c>
      <c r="M80" s="4">
        <v>10</v>
      </c>
      <c r="N80" s="5" t="s">
        <v>118</v>
      </c>
      <c r="O80" s="35"/>
      <c r="P80" s="4">
        <v>1</v>
      </c>
    </row>
    <row r="81" spans="1:16" x14ac:dyDescent="0.25">
      <c r="A81" s="7" t="s">
        <v>22</v>
      </c>
      <c r="B81" s="11" t="s">
        <v>100</v>
      </c>
      <c r="C81" s="7" t="s">
        <v>67</v>
      </c>
      <c r="D81" s="8" t="s">
        <v>68</v>
      </c>
      <c r="E81" s="14" t="s">
        <v>48</v>
      </c>
      <c r="F81" s="9" t="s">
        <v>30</v>
      </c>
      <c r="G81" s="9">
        <v>2</v>
      </c>
      <c r="H81" s="9">
        <v>1</v>
      </c>
      <c r="I81" s="9" t="s">
        <v>45</v>
      </c>
      <c r="J81" s="9" t="s">
        <v>20</v>
      </c>
      <c r="K81" s="9">
        <v>1</v>
      </c>
      <c r="L81" s="9">
        <v>0</v>
      </c>
      <c r="M81" s="9">
        <v>6</v>
      </c>
      <c r="N81" s="10">
        <v>1.07</v>
      </c>
      <c r="O81" s="36"/>
      <c r="P81" s="9">
        <v>1</v>
      </c>
    </row>
    <row r="82" spans="1:16" x14ac:dyDescent="0.25">
      <c r="A82" s="2" t="s">
        <v>22</v>
      </c>
      <c r="B82" s="12" t="s">
        <v>100</v>
      </c>
      <c r="C82" s="2" t="s">
        <v>87</v>
      </c>
      <c r="D82" s="2" t="s">
        <v>88</v>
      </c>
      <c r="E82" s="15" t="s">
        <v>48</v>
      </c>
      <c r="F82" s="4" t="s">
        <v>19</v>
      </c>
      <c r="G82" s="4">
        <v>3</v>
      </c>
      <c r="H82" s="4">
        <v>0</v>
      </c>
      <c r="I82" s="4" t="s">
        <v>45</v>
      </c>
      <c r="J82" s="4" t="s">
        <v>20</v>
      </c>
      <c r="K82" s="4">
        <v>1</v>
      </c>
      <c r="L82" s="4">
        <v>1</v>
      </c>
      <c r="M82" s="4">
        <v>5</v>
      </c>
      <c r="N82" s="5">
        <v>3.13</v>
      </c>
      <c r="O82" s="35"/>
      <c r="P82" s="4">
        <v>1</v>
      </c>
    </row>
    <row r="83" spans="1:16" x14ac:dyDescent="0.25">
      <c r="A83" s="7" t="s">
        <v>22</v>
      </c>
      <c r="B83" s="11" t="s">
        <v>100</v>
      </c>
      <c r="C83" s="7" t="s">
        <v>67</v>
      </c>
      <c r="D83" s="8" t="s">
        <v>68</v>
      </c>
      <c r="E83" s="14" t="s">
        <v>48</v>
      </c>
      <c r="F83" s="9" t="s">
        <v>30</v>
      </c>
      <c r="G83" s="9">
        <v>2</v>
      </c>
      <c r="H83" s="9">
        <v>1</v>
      </c>
      <c r="I83" s="9" t="s">
        <v>45</v>
      </c>
      <c r="J83" s="9" t="s">
        <v>20</v>
      </c>
      <c r="K83" s="9">
        <v>1</v>
      </c>
      <c r="L83" s="9">
        <v>1</v>
      </c>
      <c r="M83" s="9">
        <v>3</v>
      </c>
      <c r="N83" s="10">
        <v>1.17</v>
      </c>
      <c r="O83" s="36"/>
      <c r="P83" s="9">
        <v>1</v>
      </c>
    </row>
    <row r="84" spans="1:16" x14ac:dyDescent="0.25">
      <c r="A84" s="2" t="s">
        <v>22</v>
      </c>
      <c r="B84" s="12" t="s">
        <v>100</v>
      </c>
      <c r="C84" s="2" t="s">
        <v>16</v>
      </c>
      <c r="D84" s="3" t="s">
        <v>17</v>
      </c>
      <c r="E84" s="4" t="s">
        <v>18</v>
      </c>
      <c r="F84" s="4" t="s">
        <v>19</v>
      </c>
      <c r="G84" s="4">
        <v>3</v>
      </c>
      <c r="H84" s="4">
        <v>1</v>
      </c>
      <c r="I84" s="4" t="s">
        <v>45</v>
      </c>
      <c r="J84" s="4" t="s">
        <v>20</v>
      </c>
      <c r="K84" s="4">
        <v>1</v>
      </c>
      <c r="L84" s="4">
        <v>1</v>
      </c>
      <c r="M84" s="4">
        <v>9</v>
      </c>
      <c r="N84" s="5">
        <v>1.63</v>
      </c>
      <c r="O84" s="35"/>
      <c r="P84" s="4">
        <v>1</v>
      </c>
    </row>
    <row r="85" spans="1:16" x14ac:dyDescent="0.25">
      <c r="A85" s="7" t="s">
        <v>22</v>
      </c>
      <c r="B85" s="11" t="s">
        <v>100</v>
      </c>
      <c r="C85" s="7" t="s">
        <v>67</v>
      </c>
      <c r="D85" s="8" t="s">
        <v>68</v>
      </c>
      <c r="E85" s="14" t="s">
        <v>48</v>
      </c>
      <c r="F85" s="9" t="s">
        <v>30</v>
      </c>
      <c r="G85" s="9">
        <v>2</v>
      </c>
      <c r="H85" s="9">
        <v>0</v>
      </c>
      <c r="I85" s="9" t="s">
        <v>45</v>
      </c>
      <c r="J85" s="9" t="s">
        <v>20</v>
      </c>
      <c r="K85" s="9">
        <v>1</v>
      </c>
      <c r="L85" s="9">
        <v>1</v>
      </c>
      <c r="M85" s="9">
        <v>10</v>
      </c>
      <c r="N85" s="10">
        <v>1.66</v>
      </c>
      <c r="O85" s="7" t="s">
        <v>66</v>
      </c>
      <c r="P85" s="9">
        <v>1</v>
      </c>
    </row>
    <row r="86" spans="1:16" x14ac:dyDescent="0.25">
      <c r="A86" s="2" t="s">
        <v>22</v>
      </c>
      <c r="B86" s="12" t="s">
        <v>100</v>
      </c>
      <c r="C86" s="2" t="s">
        <v>67</v>
      </c>
      <c r="D86" s="3" t="s">
        <v>68</v>
      </c>
      <c r="E86" s="15" t="s">
        <v>48</v>
      </c>
      <c r="F86" s="4" t="s">
        <v>30</v>
      </c>
      <c r="G86" s="4">
        <v>2</v>
      </c>
      <c r="H86" s="4">
        <v>1</v>
      </c>
      <c r="I86" s="4" t="s">
        <v>45</v>
      </c>
      <c r="J86" s="4" t="s">
        <v>20</v>
      </c>
      <c r="K86" s="4">
        <v>1</v>
      </c>
      <c r="L86" s="4">
        <v>1</v>
      </c>
      <c r="M86" s="4">
        <v>11</v>
      </c>
      <c r="N86" s="5">
        <v>1.53</v>
      </c>
      <c r="O86" s="35"/>
      <c r="P86" s="4">
        <v>1</v>
      </c>
    </row>
    <row r="87" spans="1:16" x14ac:dyDescent="0.25">
      <c r="A87" s="7" t="s">
        <v>22</v>
      </c>
      <c r="B87" s="11" t="s">
        <v>100</v>
      </c>
      <c r="C87" s="7" t="s">
        <v>67</v>
      </c>
      <c r="D87" s="8" t="s">
        <v>68</v>
      </c>
      <c r="E87" s="14" t="s">
        <v>48</v>
      </c>
      <c r="F87" s="9" t="s">
        <v>30</v>
      </c>
      <c r="G87" s="9">
        <v>2</v>
      </c>
      <c r="H87" s="9">
        <v>0</v>
      </c>
      <c r="I87" s="9" t="s">
        <v>45</v>
      </c>
      <c r="J87" s="9">
        <v>0</v>
      </c>
      <c r="K87" s="9">
        <v>1</v>
      </c>
      <c r="L87" s="9">
        <v>1</v>
      </c>
      <c r="M87" s="9">
        <v>3</v>
      </c>
      <c r="N87" s="10">
        <v>0.15</v>
      </c>
      <c r="O87" s="36"/>
      <c r="P87" s="9">
        <v>1</v>
      </c>
    </row>
    <row r="88" spans="1:16" x14ac:dyDescent="0.25">
      <c r="A88" s="2" t="s">
        <v>22</v>
      </c>
      <c r="B88" s="12" t="s">
        <v>100</v>
      </c>
      <c r="C88" s="2" t="s">
        <v>67</v>
      </c>
      <c r="D88" s="3" t="s">
        <v>68</v>
      </c>
      <c r="E88" s="15" t="s">
        <v>48</v>
      </c>
      <c r="F88" s="4" t="s">
        <v>30</v>
      </c>
      <c r="G88" s="4">
        <v>2</v>
      </c>
      <c r="H88" s="4">
        <v>0</v>
      </c>
      <c r="I88" s="4" t="s">
        <v>45</v>
      </c>
      <c r="J88" s="4">
        <v>0</v>
      </c>
      <c r="K88" s="4">
        <v>1</v>
      </c>
      <c r="L88" s="4">
        <v>1</v>
      </c>
      <c r="M88" s="4">
        <v>1.45</v>
      </c>
      <c r="N88" s="5">
        <v>0.08</v>
      </c>
      <c r="O88" s="35"/>
      <c r="P88" s="4">
        <v>1</v>
      </c>
    </row>
    <row r="89" spans="1:16" x14ac:dyDescent="0.25">
      <c r="A89" s="7" t="s">
        <v>22</v>
      </c>
      <c r="B89" s="11" t="s">
        <v>100</v>
      </c>
      <c r="C89" s="7" t="s">
        <v>67</v>
      </c>
      <c r="D89" s="8" t="s">
        <v>68</v>
      </c>
      <c r="E89" s="14" t="s">
        <v>48</v>
      </c>
      <c r="F89" s="9" t="s">
        <v>30</v>
      </c>
      <c r="G89" s="9">
        <v>2</v>
      </c>
      <c r="H89" s="9">
        <v>0</v>
      </c>
      <c r="I89" s="9" t="s">
        <v>45</v>
      </c>
      <c r="J89" s="9" t="s">
        <v>20</v>
      </c>
      <c r="K89" s="9">
        <v>1</v>
      </c>
      <c r="L89" s="9">
        <v>1</v>
      </c>
      <c r="M89" s="9">
        <v>3</v>
      </c>
      <c r="N89" s="10">
        <v>0.21</v>
      </c>
      <c r="O89" s="36"/>
      <c r="P89" s="9">
        <v>1</v>
      </c>
    </row>
    <row r="90" spans="1:16" x14ac:dyDescent="0.25">
      <c r="A90" s="2" t="s">
        <v>22</v>
      </c>
      <c r="B90" s="12" t="s">
        <v>100</v>
      </c>
      <c r="C90" s="2" t="s">
        <v>67</v>
      </c>
      <c r="D90" s="3" t="s">
        <v>68</v>
      </c>
      <c r="E90" s="15" t="s">
        <v>48</v>
      </c>
      <c r="F90" s="4" t="s">
        <v>30</v>
      </c>
      <c r="G90" s="4">
        <v>2</v>
      </c>
      <c r="H90" s="4">
        <v>0</v>
      </c>
      <c r="I90" s="4" t="s">
        <v>45</v>
      </c>
      <c r="J90" s="4" t="s">
        <v>20</v>
      </c>
      <c r="K90" s="4">
        <v>1</v>
      </c>
      <c r="L90" s="4">
        <v>1</v>
      </c>
      <c r="M90" s="4">
        <v>3</v>
      </c>
      <c r="N90" s="5">
        <v>0.4</v>
      </c>
      <c r="O90" s="35"/>
      <c r="P90" s="4">
        <v>1</v>
      </c>
    </row>
    <row r="91" spans="1:16" x14ac:dyDescent="0.25">
      <c r="A91" s="7" t="s">
        <v>22</v>
      </c>
      <c r="B91" s="11" t="s">
        <v>100</v>
      </c>
      <c r="C91" s="7" t="s">
        <v>67</v>
      </c>
      <c r="D91" s="8" t="s">
        <v>68</v>
      </c>
      <c r="E91" s="14" t="s">
        <v>48</v>
      </c>
      <c r="F91" s="9" t="s">
        <v>30</v>
      </c>
      <c r="G91" s="9">
        <v>2</v>
      </c>
      <c r="H91" s="9">
        <v>1</v>
      </c>
      <c r="I91" s="9" t="s">
        <v>45</v>
      </c>
      <c r="J91" s="9" t="s">
        <v>20</v>
      </c>
      <c r="K91" s="9">
        <v>1</v>
      </c>
      <c r="L91" s="9">
        <v>0</v>
      </c>
      <c r="M91" s="9">
        <v>5</v>
      </c>
      <c r="N91" s="10">
        <v>0.2</v>
      </c>
      <c r="O91" s="36"/>
      <c r="P91" s="9">
        <v>1</v>
      </c>
    </row>
    <row r="92" spans="1:16" x14ac:dyDescent="0.25">
      <c r="A92" s="2" t="s">
        <v>22</v>
      </c>
      <c r="B92" s="12" t="s">
        <v>100</v>
      </c>
      <c r="C92" s="2" t="s">
        <v>67</v>
      </c>
      <c r="D92" s="3" t="s">
        <v>68</v>
      </c>
      <c r="E92" s="15" t="s">
        <v>48</v>
      </c>
      <c r="F92" s="4" t="s">
        <v>30</v>
      </c>
      <c r="G92" s="4">
        <v>2</v>
      </c>
      <c r="H92" s="4">
        <v>0</v>
      </c>
      <c r="I92" s="4" t="s">
        <v>45</v>
      </c>
      <c r="J92" s="4" t="s">
        <v>20</v>
      </c>
      <c r="K92" s="4">
        <v>1</v>
      </c>
      <c r="L92" s="4">
        <v>0</v>
      </c>
      <c r="M92" s="4">
        <v>5</v>
      </c>
      <c r="N92" s="5">
        <v>0.12</v>
      </c>
      <c r="O92" s="35"/>
      <c r="P92" s="4">
        <v>1</v>
      </c>
    </row>
    <row r="93" spans="1:16" x14ac:dyDescent="0.25">
      <c r="A93" s="7" t="s">
        <v>22</v>
      </c>
      <c r="B93" s="11" t="s">
        <v>100</v>
      </c>
      <c r="C93" s="7" t="s">
        <v>67</v>
      </c>
      <c r="D93" s="8" t="s">
        <v>68</v>
      </c>
      <c r="E93" s="14" t="s">
        <v>48</v>
      </c>
      <c r="F93" s="9" t="s">
        <v>30</v>
      </c>
      <c r="G93" s="9">
        <v>2</v>
      </c>
      <c r="H93" s="9">
        <v>1</v>
      </c>
      <c r="I93" s="9" t="s">
        <v>45</v>
      </c>
      <c r="J93" s="9" t="s">
        <v>20</v>
      </c>
      <c r="K93" s="9">
        <v>1</v>
      </c>
      <c r="L93" s="9">
        <v>0</v>
      </c>
      <c r="M93" s="9">
        <v>5</v>
      </c>
      <c r="N93" s="10">
        <v>0.2</v>
      </c>
      <c r="O93" s="36"/>
      <c r="P93" s="9">
        <v>1</v>
      </c>
    </row>
    <row r="94" spans="1:16" x14ac:dyDescent="0.25">
      <c r="A94" s="2" t="s">
        <v>22</v>
      </c>
      <c r="B94" s="12" t="s">
        <v>100</v>
      </c>
      <c r="C94" s="2" t="s">
        <v>67</v>
      </c>
      <c r="D94" s="3" t="s">
        <v>68</v>
      </c>
      <c r="E94" s="15" t="s">
        <v>48</v>
      </c>
      <c r="F94" s="4" t="s">
        <v>30</v>
      </c>
      <c r="G94" s="4">
        <v>2</v>
      </c>
      <c r="H94" s="4">
        <v>0</v>
      </c>
      <c r="I94" s="4" t="s">
        <v>103</v>
      </c>
      <c r="J94" s="4" t="s">
        <v>20</v>
      </c>
      <c r="K94" s="4">
        <v>1</v>
      </c>
      <c r="L94" s="4">
        <v>0</v>
      </c>
      <c r="M94" s="4">
        <v>2.5</v>
      </c>
      <c r="N94" s="5">
        <v>1.67</v>
      </c>
      <c r="O94" s="2" t="s">
        <v>104</v>
      </c>
      <c r="P94" s="4">
        <v>1</v>
      </c>
    </row>
    <row r="95" spans="1:16" x14ac:dyDescent="0.25">
      <c r="A95" s="7" t="s">
        <v>22</v>
      </c>
      <c r="B95" s="11" t="s">
        <v>100</v>
      </c>
      <c r="C95" s="7" t="s">
        <v>16</v>
      </c>
      <c r="D95" s="8" t="s">
        <v>17</v>
      </c>
      <c r="E95" s="9" t="s">
        <v>18</v>
      </c>
      <c r="F95" s="9" t="s">
        <v>19</v>
      </c>
      <c r="G95" s="9">
        <v>3</v>
      </c>
      <c r="H95" s="9">
        <v>1</v>
      </c>
      <c r="I95" s="9" t="s">
        <v>103</v>
      </c>
      <c r="J95" s="9" t="s">
        <v>20</v>
      </c>
      <c r="K95" s="9">
        <v>1</v>
      </c>
      <c r="L95" s="9">
        <v>1</v>
      </c>
      <c r="M95" s="9">
        <v>7</v>
      </c>
      <c r="N95" s="10">
        <v>2</v>
      </c>
      <c r="O95" s="36"/>
      <c r="P95" s="9">
        <v>1</v>
      </c>
    </row>
    <row r="96" spans="1:16" x14ac:dyDescent="0.25">
      <c r="A96" s="2" t="s">
        <v>22</v>
      </c>
      <c r="B96" s="12" t="s">
        <v>100</v>
      </c>
      <c r="C96" s="2" t="s">
        <v>67</v>
      </c>
      <c r="D96" s="3" t="s">
        <v>68</v>
      </c>
      <c r="E96" s="15" t="s">
        <v>48</v>
      </c>
      <c r="F96" s="4" t="s">
        <v>30</v>
      </c>
      <c r="G96" s="4">
        <v>3</v>
      </c>
      <c r="H96" s="4">
        <v>0</v>
      </c>
      <c r="I96" s="4" t="s">
        <v>21</v>
      </c>
      <c r="J96" s="4" t="s">
        <v>20</v>
      </c>
      <c r="K96" s="4">
        <v>1</v>
      </c>
      <c r="L96" s="4">
        <v>0</v>
      </c>
      <c r="M96" s="4">
        <v>5</v>
      </c>
      <c r="N96" s="5">
        <v>0.16</v>
      </c>
      <c r="O96" s="35"/>
      <c r="P96" s="4">
        <v>1</v>
      </c>
    </row>
    <row r="97" spans="1:16" x14ac:dyDescent="0.25">
      <c r="A97" s="7" t="s">
        <v>22</v>
      </c>
      <c r="B97" s="11" t="s">
        <v>100</v>
      </c>
      <c r="C97" s="7" t="s">
        <v>16</v>
      </c>
      <c r="D97" s="8" t="s">
        <v>17</v>
      </c>
      <c r="E97" s="9" t="s">
        <v>18</v>
      </c>
      <c r="F97" s="9" t="s">
        <v>19</v>
      </c>
      <c r="G97" s="9">
        <v>3</v>
      </c>
      <c r="H97" s="9">
        <v>1</v>
      </c>
      <c r="I97" s="9">
        <v>0</v>
      </c>
      <c r="J97" s="9" t="s">
        <v>20</v>
      </c>
      <c r="K97" s="9">
        <v>1</v>
      </c>
      <c r="L97" s="9">
        <v>1</v>
      </c>
      <c r="M97" s="9">
        <v>6</v>
      </c>
      <c r="N97" s="10">
        <v>1.35</v>
      </c>
      <c r="O97" s="36"/>
      <c r="P97" s="9">
        <v>1</v>
      </c>
    </row>
    <row r="98" spans="1:16" x14ac:dyDescent="0.25">
      <c r="A98" s="2" t="s">
        <v>22</v>
      </c>
      <c r="B98" s="12" t="s">
        <v>100</v>
      </c>
      <c r="C98" s="2" t="s">
        <v>67</v>
      </c>
      <c r="D98" s="3" t="s">
        <v>68</v>
      </c>
      <c r="E98" s="15" t="s">
        <v>48</v>
      </c>
      <c r="F98" s="4" t="s">
        <v>30</v>
      </c>
      <c r="G98" s="4">
        <v>3</v>
      </c>
      <c r="H98" s="4">
        <v>0</v>
      </c>
      <c r="I98" s="4" t="s">
        <v>103</v>
      </c>
      <c r="J98" s="4" t="s">
        <v>20</v>
      </c>
      <c r="K98" s="4">
        <v>1</v>
      </c>
      <c r="L98" s="4">
        <v>0</v>
      </c>
      <c r="M98" s="4">
        <v>3</v>
      </c>
      <c r="N98" s="5">
        <v>0.16</v>
      </c>
      <c r="O98" s="35"/>
      <c r="P98" s="4">
        <v>1</v>
      </c>
    </row>
    <row r="99" spans="1:16" x14ac:dyDescent="0.25">
      <c r="A99" s="7" t="s">
        <v>22</v>
      </c>
      <c r="B99" s="11" t="s">
        <v>100</v>
      </c>
      <c r="C99" s="7" t="s">
        <v>67</v>
      </c>
      <c r="D99" s="8" t="s">
        <v>68</v>
      </c>
      <c r="E99" s="14" t="s">
        <v>48</v>
      </c>
      <c r="F99" s="9" t="s">
        <v>30</v>
      </c>
      <c r="G99" s="9">
        <v>3</v>
      </c>
      <c r="H99" s="9">
        <v>0</v>
      </c>
      <c r="I99" s="9" t="s">
        <v>103</v>
      </c>
      <c r="J99" s="9" t="s">
        <v>20</v>
      </c>
      <c r="K99" s="9">
        <v>1</v>
      </c>
      <c r="L99" s="9">
        <v>0</v>
      </c>
      <c r="M99" s="9">
        <v>3</v>
      </c>
      <c r="N99" s="10">
        <v>0.26</v>
      </c>
      <c r="O99" s="36"/>
      <c r="P99" s="9">
        <v>1</v>
      </c>
    </row>
    <row r="100" spans="1:16" x14ac:dyDescent="0.25">
      <c r="A100" s="2" t="s">
        <v>22</v>
      </c>
      <c r="B100" s="12" t="s">
        <v>100</v>
      </c>
      <c r="C100" s="2" t="s">
        <v>95</v>
      </c>
      <c r="D100" s="3" t="s">
        <v>96</v>
      </c>
      <c r="E100" s="4" t="s">
        <v>18</v>
      </c>
      <c r="F100" s="4" t="s">
        <v>19</v>
      </c>
      <c r="G100" s="4">
        <v>3</v>
      </c>
      <c r="H100" s="4">
        <v>0</v>
      </c>
      <c r="I100" s="4" t="s">
        <v>103</v>
      </c>
      <c r="J100" s="4" t="s">
        <v>20</v>
      </c>
      <c r="K100" s="4">
        <v>1</v>
      </c>
      <c r="L100" s="4">
        <v>1</v>
      </c>
      <c r="M100" s="4">
        <v>5</v>
      </c>
      <c r="N100" s="5">
        <v>0.48</v>
      </c>
      <c r="O100" s="35"/>
      <c r="P100" s="4">
        <v>1</v>
      </c>
    </row>
    <row r="101" spans="1:16" x14ac:dyDescent="0.25">
      <c r="A101" s="7" t="s">
        <v>22</v>
      </c>
      <c r="B101" s="11" t="s">
        <v>100</v>
      </c>
      <c r="C101" s="7" t="s">
        <v>95</v>
      </c>
      <c r="D101" s="8" t="s">
        <v>96</v>
      </c>
      <c r="E101" s="9" t="s">
        <v>18</v>
      </c>
      <c r="F101" s="9" t="s">
        <v>19</v>
      </c>
      <c r="G101" s="9">
        <v>3</v>
      </c>
      <c r="H101" s="9">
        <v>0</v>
      </c>
      <c r="I101" s="9" t="s">
        <v>103</v>
      </c>
      <c r="J101" s="9" t="s">
        <v>20</v>
      </c>
      <c r="K101" s="9">
        <v>1</v>
      </c>
      <c r="L101" s="9">
        <v>1</v>
      </c>
      <c r="M101" s="9">
        <v>5</v>
      </c>
      <c r="N101" s="10">
        <v>0.1</v>
      </c>
      <c r="O101" s="36"/>
      <c r="P101" s="9">
        <v>1</v>
      </c>
    </row>
    <row r="102" spans="1:16" x14ac:dyDescent="0.25">
      <c r="A102" s="2" t="s">
        <v>22</v>
      </c>
      <c r="B102" s="12" t="s">
        <v>100</v>
      </c>
      <c r="C102" s="2" t="s">
        <v>16</v>
      </c>
      <c r="D102" s="3" t="s">
        <v>17</v>
      </c>
      <c r="E102" s="4" t="s">
        <v>18</v>
      </c>
      <c r="F102" s="4" t="s">
        <v>19</v>
      </c>
      <c r="G102" s="4">
        <v>3</v>
      </c>
      <c r="H102" s="4">
        <v>1</v>
      </c>
      <c r="I102" s="4" t="s">
        <v>21</v>
      </c>
      <c r="J102" s="4">
        <v>0</v>
      </c>
      <c r="K102" s="4">
        <v>1</v>
      </c>
      <c r="L102" s="4">
        <v>1</v>
      </c>
      <c r="M102" s="4">
        <v>6</v>
      </c>
      <c r="N102" s="5">
        <v>1.86</v>
      </c>
      <c r="O102" s="2" t="s">
        <v>104</v>
      </c>
      <c r="P102" s="4">
        <v>1</v>
      </c>
    </row>
    <row r="103" spans="1:16" x14ac:dyDescent="0.25">
      <c r="A103" s="7" t="s">
        <v>22</v>
      </c>
      <c r="B103" s="11" t="s">
        <v>100</v>
      </c>
      <c r="C103" s="7" t="s">
        <v>105</v>
      </c>
      <c r="D103" s="8" t="s">
        <v>106</v>
      </c>
      <c r="E103" s="9" t="s">
        <v>26</v>
      </c>
      <c r="F103" s="9" t="s">
        <v>19</v>
      </c>
      <c r="G103" s="9">
        <v>3</v>
      </c>
      <c r="H103" s="9">
        <v>0</v>
      </c>
      <c r="I103" s="9" t="s">
        <v>45</v>
      </c>
      <c r="J103" s="9">
        <v>0</v>
      </c>
      <c r="K103" s="9">
        <v>0</v>
      </c>
      <c r="L103" s="9">
        <v>0</v>
      </c>
      <c r="M103" s="9">
        <v>1</v>
      </c>
      <c r="N103" s="43" t="s">
        <v>118</v>
      </c>
      <c r="O103" s="36"/>
      <c r="P103" s="9">
        <v>1</v>
      </c>
    </row>
    <row r="104" spans="1:16" x14ac:dyDescent="0.25">
      <c r="A104" s="2" t="s">
        <v>22</v>
      </c>
      <c r="B104" s="12" t="s">
        <v>107</v>
      </c>
      <c r="C104" s="2" t="s">
        <v>67</v>
      </c>
      <c r="D104" s="3" t="s">
        <v>68</v>
      </c>
      <c r="E104" s="15" t="s">
        <v>48</v>
      </c>
      <c r="F104" s="4" t="s">
        <v>30</v>
      </c>
      <c r="G104" s="4">
        <v>1</v>
      </c>
      <c r="H104" s="4">
        <v>0</v>
      </c>
      <c r="I104" s="4">
        <v>0</v>
      </c>
      <c r="J104" s="4" t="s">
        <v>20</v>
      </c>
      <c r="K104" s="4">
        <v>1</v>
      </c>
      <c r="L104" s="4">
        <v>1</v>
      </c>
      <c r="M104" s="4">
        <v>10</v>
      </c>
      <c r="N104" s="5">
        <v>1.1599999999999999</v>
      </c>
      <c r="O104" s="2" t="s">
        <v>66</v>
      </c>
      <c r="P104" s="4">
        <v>1</v>
      </c>
    </row>
    <row r="105" spans="1:16" x14ac:dyDescent="0.25">
      <c r="A105" s="7" t="s">
        <v>22</v>
      </c>
      <c r="B105" s="11" t="s">
        <v>107</v>
      </c>
      <c r="C105" s="7" t="s">
        <v>69</v>
      </c>
      <c r="D105" s="8" t="s">
        <v>70</v>
      </c>
      <c r="E105" s="9" t="s">
        <v>71</v>
      </c>
      <c r="F105" s="9" t="s">
        <v>19</v>
      </c>
      <c r="G105" s="9">
        <v>3</v>
      </c>
      <c r="H105" s="9">
        <v>0</v>
      </c>
      <c r="I105" s="9" t="s">
        <v>45</v>
      </c>
      <c r="J105" s="9" t="s">
        <v>20</v>
      </c>
      <c r="K105" s="9">
        <v>1</v>
      </c>
      <c r="L105" s="9">
        <v>0</v>
      </c>
      <c r="M105" s="9">
        <v>10</v>
      </c>
      <c r="N105" s="10">
        <v>3.05</v>
      </c>
      <c r="O105" s="36"/>
      <c r="P105" s="9">
        <v>1</v>
      </c>
    </row>
    <row r="106" spans="1:16" x14ac:dyDescent="0.25">
      <c r="A106" s="2" t="s">
        <v>22</v>
      </c>
      <c r="B106" s="12" t="s">
        <v>107</v>
      </c>
      <c r="C106" s="2" t="s">
        <v>108</v>
      </c>
      <c r="D106" s="2" t="s">
        <v>109</v>
      </c>
      <c r="E106" s="4" t="s">
        <v>110</v>
      </c>
      <c r="F106" s="4" t="s">
        <v>19</v>
      </c>
      <c r="G106" s="4">
        <v>3</v>
      </c>
      <c r="H106" s="4">
        <v>0</v>
      </c>
      <c r="I106" s="4" t="s">
        <v>111</v>
      </c>
      <c r="J106" s="4" t="s">
        <v>20</v>
      </c>
      <c r="K106" s="4">
        <v>1</v>
      </c>
      <c r="L106" s="4">
        <v>0</v>
      </c>
      <c r="M106" s="4">
        <v>14</v>
      </c>
      <c r="N106" s="5">
        <v>1.65</v>
      </c>
      <c r="O106" s="35"/>
      <c r="P106" s="4">
        <v>1</v>
      </c>
    </row>
    <row r="107" spans="1:16" x14ac:dyDescent="0.25">
      <c r="A107" s="7" t="s">
        <v>22</v>
      </c>
      <c r="B107" s="11" t="s">
        <v>107</v>
      </c>
      <c r="C107" s="7" t="s">
        <v>16</v>
      </c>
      <c r="D107" s="8" t="s">
        <v>17</v>
      </c>
      <c r="E107" s="9" t="s">
        <v>18</v>
      </c>
      <c r="F107" s="9" t="s">
        <v>19</v>
      </c>
      <c r="G107" s="9">
        <v>3</v>
      </c>
      <c r="H107" s="9">
        <v>1</v>
      </c>
      <c r="I107" s="9" t="s">
        <v>111</v>
      </c>
      <c r="J107" s="9" t="s">
        <v>32</v>
      </c>
      <c r="K107" s="9">
        <v>1</v>
      </c>
      <c r="L107" s="9">
        <v>1</v>
      </c>
      <c r="M107" s="9">
        <v>14</v>
      </c>
      <c r="N107" s="10">
        <v>2.16</v>
      </c>
      <c r="O107" s="36"/>
      <c r="P107" s="9">
        <v>1</v>
      </c>
    </row>
    <row r="108" spans="1:16" x14ac:dyDescent="0.25">
      <c r="A108" s="2" t="s">
        <v>22</v>
      </c>
      <c r="B108" s="12" t="s">
        <v>107</v>
      </c>
      <c r="C108" s="2" t="s">
        <v>16</v>
      </c>
      <c r="D108" s="3" t="s">
        <v>17</v>
      </c>
      <c r="E108" s="4" t="s">
        <v>18</v>
      </c>
      <c r="F108" s="4" t="s">
        <v>19</v>
      </c>
      <c r="G108" s="4">
        <v>3</v>
      </c>
      <c r="H108" s="4">
        <v>1</v>
      </c>
      <c r="I108" s="4" t="s">
        <v>111</v>
      </c>
      <c r="J108" s="4" t="s">
        <v>20</v>
      </c>
      <c r="K108" s="4">
        <v>1</v>
      </c>
      <c r="L108" s="4">
        <v>1</v>
      </c>
      <c r="M108" s="4">
        <v>14</v>
      </c>
      <c r="N108" s="5">
        <v>2.1</v>
      </c>
      <c r="O108" s="2" t="s">
        <v>66</v>
      </c>
      <c r="P108" s="4">
        <v>1</v>
      </c>
    </row>
    <row r="109" spans="1:16" x14ac:dyDescent="0.25">
      <c r="A109" s="7" t="s">
        <v>22</v>
      </c>
      <c r="B109" s="11" t="s">
        <v>107</v>
      </c>
      <c r="C109" s="7" t="s">
        <v>69</v>
      </c>
      <c r="D109" s="8" t="s">
        <v>70</v>
      </c>
      <c r="E109" s="9" t="s">
        <v>71</v>
      </c>
      <c r="F109" s="9" t="s">
        <v>19</v>
      </c>
      <c r="G109" s="9">
        <v>3</v>
      </c>
      <c r="H109" s="9">
        <v>0</v>
      </c>
      <c r="I109" s="9" t="s">
        <v>45</v>
      </c>
      <c r="J109" s="9" t="s">
        <v>20</v>
      </c>
      <c r="K109" s="9">
        <v>1</v>
      </c>
      <c r="L109" s="9">
        <v>1</v>
      </c>
      <c r="M109" s="9">
        <v>5</v>
      </c>
      <c r="N109" s="10">
        <v>1.28</v>
      </c>
      <c r="O109" s="36"/>
      <c r="P109" s="9">
        <v>1</v>
      </c>
    </row>
    <row r="110" spans="1:16" x14ac:dyDescent="0.25">
      <c r="A110" s="2" t="s">
        <v>22</v>
      </c>
      <c r="B110" s="12" t="s">
        <v>107</v>
      </c>
      <c r="C110" s="2" t="s">
        <v>69</v>
      </c>
      <c r="D110" s="3" t="s">
        <v>70</v>
      </c>
      <c r="E110" s="4" t="s">
        <v>71</v>
      </c>
      <c r="F110" s="4" t="s">
        <v>19</v>
      </c>
      <c r="G110" s="4">
        <v>3</v>
      </c>
      <c r="H110" s="4">
        <v>0</v>
      </c>
      <c r="I110" s="4" t="s">
        <v>45</v>
      </c>
      <c r="J110" s="4" t="s">
        <v>20</v>
      </c>
      <c r="K110" s="4">
        <v>1</v>
      </c>
      <c r="L110" s="4">
        <v>1</v>
      </c>
      <c r="M110" s="4">
        <v>4</v>
      </c>
      <c r="N110" s="5">
        <v>1.82</v>
      </c>
      <c r="O110" s="35"/>
      <c r="P110" s="4">
        <v>1</v>
      </c>
    </row>
    <row r="111" spans="1:16" x14ac:dyDescent="0.25">
      <c r="A111" s="7" t="s">
        <v>22</v>
      </c>
      <c r="B111" s="11" t="s">
        <v>107</v>
      </c>
      <c r="C111" s="7" t="s">
        <v>69</v>
      </c>
      <c r="D111" s="8" t="s">
        <v>70</v>
      </c>
      <c r="E111" s="9" t="s">
        <v>71</v>
      </c>
      <c r="F111" s="9" t="s">
        <v>19</v>
      </c>
      <c r="G111" s="9">
        <v>3</v>
      </c>
      <c r="H111" s="9">
        <v>0</v>
      </c>
      <c r="I111" s="9">
        <v>0</v>
      </c>
      <c r="J111" s="9" t="s">
        <v>20</v>
      </c>
      <c r="K111" s="9">
        <v>1</v>
      </c>
      <c r="L111" s="9">
        <v>0</v>
      </c>
      <c r="M111" s="9">
        <v>14</v>
      </c>
      <c r="N111" s="10">
        <v>2.95</v>
      </c>
      <c r="O111" s="7" t="s">
        <v>66</v>
      </c>
      <c r="P111" s="9">
        <v>1</v>
      </c>
    </row>
    <row r="112" spans="1:16" x14ac:dyDescent="0.25">
      <c r="A112" s="2" t="s">
        <v>22</v>
      </c>
      <c r="B112" s="12" t="s">
        <v>107</v>
      </c>
      <c r="C112" s="2" t="s">
        <v>69</v>
      </c>
      <c r="D112" s="3" t="s">
        <v>70</v>
      </c>
      <c r="E112" s="4" t="s">
        <v>71</v>
      </c>
      <c r="F112" s="4" t="s">
        <v>19</v>
      </c>
      <c r="G112" s="4">
        <v>3</v>
      </c>
      <c r="H112" s="4">
        <v>0</v>
      </c>
      <c r="I112" s="4">
        <v>0</v>
      </c>
      <c r="J112" s="4" t="s">
        <v>20</v>
      </c>
      <c r="K112" s="4">
        <v>1</v>
      </c>
      <c r="L112" s="4">
        <v>0</v>
      </c>
      <c r="M112" s="4">
        <v>14</v>
      </c>
      <c r="N112" s="5">
        <v>2.82</v>
      </c>
      <c r="O112" s="2" t="s">
        <v>66</v>
      </c>
      <c r="P112" s="4">
        <v>1</v>
      </c>
    </row>
    <row r="113" spans="1:16" x14ac:dyDescent="0.25">
      <c r="A113" s="7" t="s">
        <v>22</v>
      </c>
      <c r="B113" s="11" t="s">
        <v>107</v>
      </c>
      <c r="C113" s="7" t="s">
        <v>16</v>
      </c>
      <c r="D113" s="8" t="s">
        <v>17</v>
      </c>
      <c r="E113" s="9" t="s">
        <v>18</v>
      </c>
      <c r="F113" s="9" t="s">
        <v>19</v>
      </c>
      <c r="G113" s="9">
        <v>2</v>
      </c>
      <c r="H113" s="9">
        <v>0</v>
      </c>
      <c r="I113" s="9" t="s">
        <v>111</v>
      </c>
      <c r="J113" s="9">
        <v>0</v>
      </c>
      <c r="K113" s="9">
        <v>1</v>
      </c>
      <c r="L113" s="9">
        <v>1</v>
      </c>
      <c r="M113" s="9">
        <v>8</v>
      </c>
      <c r="N113" s="10">
        <v>1.93</v>
      </c>
      <c r="O113" s="36"/>
      <c r="P113" s="9">
        <v>1</v>
      </c>
    </row>
    <row r="114" spans="1:16" x14ac:dyDescent="0.25">
      <c r="A114" s="2" t="s">
        <v>22</v>
      </c>
      <c r="B114" s="12" t="s">
        <v>107</v>
      </c>
      <c r="C114" s="2" t="s">
        <v>16</v>
      </c>
      <c r="D114" s="3" t="s">
        <v>17</v>
      </c>
      <c r="E114" s="4" t="s">
        <v>18</v>
      </c>
      <c r="F114" s="4" t="s">
        <v>19</v>
      </c>
      <c r="G114" s="4">
        <v>3</v>
      </c>
      <c r="H114" s="4">
        <v>1</v>
      </c>
      <c r="I114" s="4" t="s">
        <v>111</v>
      </c>
      <c r="J114" s="4" t="s">
        <v>20</v>
      </c>
      <c r="K114" s="4">
        <v>1</v>
      </c>
      <c r="L114" s="4">
        <v>0</v>
      </c>
      <c r="M114" s="4">
        <v>14</v>
      </c>
      <c r="N114" s="5">
        <v>1.28</v>
      </c>
      <c r="O114" s="35"/>
      <c r="P114" s="4">
        <v>1</v>
      </c>
    </row>
    <row r="115" spans="1:16" x14ac:dyDescent="0.25">
      <c r="A115" s="7" t="s">
        <v>22</v>
      </c>
      <c r="B115" s="11" t="s">
        <v>107</v>
      </c>
      <c r="C115" s="7" t="s">
        <v>16</v>
      </c>
      <c r="D115" s="8" t="s">
        <v>17</v>
      </c>
      <c r="E115" s="9" t="s">
        <v>18</v>
      </c>
      <c r="F115" s="9" t="s">
        <v>19</v>
      </c>
      <c r="G115" s="9">
        <v>3</v>
      </c>
      <c r="H115" s="9">
        <v>1</v>
      </c>
      <c r="I115" s="9" t="s">
        <v>111</v>
      </c>
      <c r="J115" s="9" t="s">
        <v>20</v>
      </c>
      <c r="K115" s="9">
        <v>1</v>
      </c>
      <c r="L115" s="9">
        <v>0</v>
      </c>
      <c r="M115" s="9">
        <v>16</v>
      </c>
      <c r="N115" s="10">
        <v>0.97</v>
      </c>
      <c r="O115" s="7" t="s">
        <v>66</v>
      </c>
      <c r="P115" s="9">
        <v>1</v>
      </c>
    </row>
    <row r="116" spans="1:16" x14ac:dyDescent="0.25">
      <c r="A116" s="2" t="s">
        <v>22</v>
      </c>
      <c r="B116" s="12" t="s">
        <v>107</v>
      </c>
      <c r="C116" s="2" t="s">
        <v>112</v>
      </c>
      <c r="D116" s="3" t="s">
        <v>113</v>
      </c>
      <c r="E116" s="15" t="s">
        <v>48</v>
      </c>
      <c r="F116" s="4" t="s">
        <v>19</v>
      </c>
      <c r="G116" s="4">
        <v>3</v>
      </c>
      <c r="H116" s="4">
        <v>0</v>
      </c>
      <c r="I116" s="4" t="s">
        <v>111</v>
      </c>
      <c r="J116" s="4" t="s">
        <v>20</v>
      </c>
      <c r="K116" s="4">
        <v>1</v>
      </c>
      <c r="L116" s="4">
        <v>1</v>
      </c>
      <c r="M116" s="4">
        <v>8</v>
      </c>
      <c r="N116" s="5">
        <v>6</v>
      </c>
      <c r="O116" s="35"/>
      <c r="P116" s="4">
        <v>1</v>
      </c>
    </row>
    <row r="117" spans="1:16" x14ac:dyDescent="0.25">
      <c r="A117" s="7" t="s">
        <v>22</v>
      </c>
      <c r="B117" s="11" t="s">
        <v>107</v>
      </c>
      <c r="C117" s="7" t="s">
        <v>16</v>
      </c>
      <c r="D117" s="8" t="s">
        <v>17</v>
      </c>
      <c r="E117" s="9" t="s">
        <v>18</v>
      </c>
      <c r="F117" s="9" t="s">
        <v>19</v>
      </c>
      <c r="G117" s="9">
        <v>3</v>
      </c>
      <c r="H117" s="9">
        <v>1</v>
      </c>
      <c r="I117" s="9" t="s">
        <v>20</v>
      </c>
      <c r="J117" s="9" t="s">
        <v>20</v>
      </c>
      <c r="K117" s="9">
        <v>1</v>
      </c>
      <c r="L117" s="9">
        <v>0</v>
      </c>
      <c r="M117" s="9">
        <v>14</v>
      </c>
      <c r="N117" s="10">
        <v>2.27</v>
      </c>
      <c r="O117" s="7" t="s">
        <v>114</v>
      </c>
      <c r="P117" s="9">
        <v>1</v>
      </c>
    </row>
    <row r="118" spans="1:16" x14ac:dyDescent="0.25">
      <c r="A118" s="2" t="s">
        <v>22</v>
      </c>
      <c r="B118" s="12" t="s">
        <v>107</v>
      </c>
      <c r="C118" s="2" t="s">
        <v>16</v>
      </c>
      <c r="D118" s="3" t="s">
        <v>17</v>
      </c>
      <c r="E118" s="4" t="s">
        <v>18</v>
      </c>
      <c r="F118" s="4" t="s">
        <v>19</v>
      </c>
      <c r="G118" s="4">
        <v>3</v>
      </c>
      <c r="H118" s="4">
        <v>1</v>
      </c>
      <c r="I118" s="4" t="s">
        <v>111</v>
      </c>
      <c r="J118" s="4" t="s">
        <v>20</v>
      </c>
      <c r="K118" s="4">
        <v>1</v>
      </c>
      <c r="L118" s="4">
        <v>0</v>
      </c>
      <c r="M118" s="4">
        <v>12</v>
      </c>
      <c r="N118" s="5">
        <v>2.2999999999999998</v>
      </c>
      <c r="O118" s="2" t="s">
        <v>115</v>
      </c>
      <c r="P118" s="4">
        <v>1</v>
      </c>
    </row>
    <row r="119" spans="1:16" x14ac:dyDescent="0.25">
      <c r="A119" s="7" t="s">
        <v>22</v>
      </c>
      <c r="B119" s="11" t="s">
        <v>107</v>
      </c>
      <c r="C119" s="7" t="s">
        <v>46</v>
      </c>
      <c r="D119" s="8" t="s">
        <v>47</v>
      </c>
      <c r="E119" s="14" t="s">
        <v>48</v>
      </c>
      <c r="F119" s="9" t="s">
        <v>19</v>
      </c>
      <c r="G119" s="9">
        <v>3</v>
      </c>
      <c r="H119" s="9">
        <v>0</v>
      </c>
      <c r="I119" s="9" t="s">
        <v>111</v>
      </c>
      <c r="J119" s="9" t="s">
        <v>116</v>
      </c>
      <c r="K119" s="9">
        <v>1</v>
      </c>
      <c r="L119" s="9">
        <v>1</v>
      </c>
      <c r="M119" s="9">
        <v>10</v>
      </c>
      <c r="N119" s="10">
        <v>1.1399999999999999</v>
      </c>
      <c r="O119" s="7"/>
      <c r="P119" s="9">
        <v>1</v>
      </c>
    </row>
    <row r="120" spans="1:16" x14ac:dyDescent="0.25">
      <c r="A120" s="2" t="s">
        <v>22</v>
      </c>
      <c r="B120" s="12" t="s">
        <v>107</v>
      </c>
      <c r="C120" s="2" t="s">
        <v>112</v>
      </c>
      <c r="D120" s="3" t="s">
        <v>113</v>
      </c>
      <c r="E120" s="15" t="s">
        <v>48</v>
      </c>
      <c r="F120" s="4" t="s">
        <v>19</v>
      </c>
      <c r="G120" s="4">
        <v>1</v>
      </c>
      <c r="H120" s="4">
        <v>1</v>
      </c>
      <c r="I120" s="4" t="s">
        <v>111</v>
      </c>
      <c r="J120" s="4" t="s">
        <v>33</v>
      </c>
      <c r="K120" s="4">
        <v>1</v>
      </c>
      <c r="L120" s="4">
        <v>1</v>
      </c>
      <c r="M120" s="4">
        <v>8</v>
      </c>
      <c r="N120" s="5">
        <v>3</v>
      </c>
      <c r="O120" s="2" t="s">
        <v>117</v>
      </c>
      <c r="P120" s="4">
        <v>1</v>
      </c>
    </row>
    <row r="121" spans="1:16" x14ac:dyDescent="0.25">
      <c r="A121" s="7" t="s">
        <v>22</v>
      </c>
      <c r="B121" s="11" t="s">
        <v>107</v>
      </c>
      <c r="C121" s="7" t="s">
        <v>112</v>
      </c>
      <c r="D121" s="8" t="s">
        <v>266</v>
      </c>
      <c r="E121" s="14" t="s">
        <v>48</v>
      </c>
      <c r="F121" s="9" t="s">
        <v>19</v>
      </c>
      <c r="G121" s="9">
        <v>0</v>
      </c>
      <c r="H121" s="9">
        <v>0</v>
      </c>
      <c r="I121" s="9" t="s">
        <v>111</v>
      </c>
      <c r="J121" s="9" t="s">
        <v>20</v>
      </c>
      <c r="K121" s="9">
        <v>3</v>
      </c>
      <c r="L121" s="9">
        <v>1</v>
      </c>
      <c r="M121" s="9">
        <v>8</v>
      </c>
      <c r="N121" s="10">
        <v>0.7</v>
      </c>
      <c r="O121" s="7" t="s">
        <v>117</v>
      </c>
      <c r="P121" s="9">
        <v>1</v>
      </c>
    </row>
    <row r="122" spans="1:16" x14ac:dyDescent="0.25">
      <c r="A122" s="2" t="s">
        <v>22</v>
      </c>
      <c r="B122" s="12" t="s">
        <v>119</v>
      </c>
      <c r="C122" s="2" t="s">
        <v>120</v>
      </c>
      <c r="D122" s="2" t="s">
        <v>121</v>
      </c>
      <c r="E122" s="4" t="s">
        <v>122</v>
      </c>
      <c r="F122" s="4" t="s">
        <v>30</v>
      </c>
      <c r="G122" s="4">
        <v>3</v>
      </c>
      <c r="H122" s="4">
        <v>1</v>
      </c>
      <c r="I122" s="4">
        <v>0</v>
      </c>
      <c r="J122" s="4" t="s">
        <v>20</v>
      </c>
      <c r="K122" s="4">
        <v>1</v>
      </c>
      <c r="L122" s="4">
        <v>0</v>
      </c>
      <c r="M122" s="4">
        <v>10</v>
      </c>
      <c r="N122" s="5">
        <v>2.2799999999999998</v>
      </c>
      <c r="O122" s="35"/>
      <c r="P122" s="4">
        <v>1</v>
      </c>
    </row>
    <row r="123" spans="1:16" x14ac:dyDescent="0.25">
      <c r="A123" s="7" t="s">
        <v>22</v>
      </c>
      <c r="B123" s="11" t="s">
        <v>119</v>
      </c>
      <c r="C123" s="7" t="s">
        <v>16</v>
      </c>
      <c r="D123" s="8" t="s">
        <v>17</v>
      </c>
      <c r="E123" s="9" t="s">
        <v>18</v>
      </c>
      <c r="F123" s="9" t="s">
        <v>19</v>
      </c>
      <c r="G123" s="9">
        <v>3</v>
      </c>
      <c r="H123" s="9">
        <v>0</v>
      </c>
      <c r="I123" s="9">
        <v>0</v>
      </c>
      <c r="J123" s="9" t="s">
        <v>20</v>
      </c>
      <c r="K123" s="9">
        <v>1</v>
      </c>
      <c r="L123" s="9">
        <v>1</v>
      </c>
      <c r="M123" s="9">
        <v>7</v>
      </c>
      <c r="N123" s="10">
        <v>1.95</v>
      </c>
      <c r="O123" s="36"/>
      <c r="P123" s="9">
        <v>1</v>
      </c>
    </row>
    <row r="124" spans="1:16" x14ac:dyDescent="0.25">
      <c r="A124" s="2" t="s">
        <v>22</v>
      </c>
      <c r="B124" s="12" t="s">
        <v>119</v>
      </c>
      <c r="C124" s="2" t="s">
        <v>123</v>
      </c>
      <c r="D124" s="3" t="s">
        <v>124</v>
      </c>
      <c r="E124" s="4" t="s">
        <v>18</v>
      </c>
      <c r="F124" s="15" t="s">
        <v>118</v>
      </c>
      <c r="G124" s="4">
        <v>3</v>
      </c>
      <c r="H124" s="4">
        <v>1</v>
      </c>
      <c r="I124" s="4">
        <v>0</v>
      </c>
      <c r="J124" s="4" t="s">
        <v>20</v>
      </c>
      <c r="K124" s="4">
        <v>1</v>
      </c>
      <c r="L124" s="4">
        <v>1</v>
      </c>
      <c r="M124" s="4">
        <v>10</v>
      </c>
      <c r="N124" s="5">
        <v>1.9</v>
      </c>
      <c r="O124" s="35"/>
      <c r="P124" s="4">
        <v>1</v>
      </c>
    </row>
    <row r="125" spans="1:16" x14ac:dyDescent="0.25">
      <c r="A125" s="7" t="s">
        <v>22</v>
      </c>
      <c r="B125" s="11" t="s">
        <v>119</v>
      </c>
      <c r="C125" s="7" t="s">
        <v>120</v>
      </c>
      <c r="D125" s="7" t="s">
        <v>121</v>
      </c>
      <c r="E125" s="9" t="s">
        <v>122</v>
      </c>
      <c r="F125" s="9" t="s">
        <v>30</v>
      </c>
      <c r="G125" s="9">
        <v>3</v>
      </c>
      <c r="H125" s="9">
        <v>0</v>
      </c>
      <c r="I125" s="9">
        <v>0</v>
      </c>
      <c r="J125" s="9">
        <v>0</v>
      </c>
      <c r="K125" s="9">
        <v>0</v>
      </c>
      <c r="L125" s="9">
        <v>0</v>
      </c>
      <c r="M125" s="9">
        <v>5</v>
      </c>
      <c r="N125" s="10">
        <v>2.2000000000000002</v>
      </c>
      <c r="O125" s="36"/>
      <c r="P125" s="9">
        <v>1</v>
      </c>
    </row>
    <row r="126" spans="1:16" x14ac:dyDescent="0.25">
      <c r="A126" s="2" t="s">
        <v>22</v>
      </c>
      <c r="B126" s="12" t="s">
        <v>119</v>
      </c>
      <c r="C126" s="2" t="s">
        <v>16</v>
      </c>
      <c r="D126" s="3" t="s">
        <v>17</v>
      </c>
      <c r="E126" s="4" t="s">
        <v>18</v>
      </c>
      <c r="F126" s="4" t="s">
        <v>19</v>
      </c>
      <c r="G126" s="4">
        <v>3</v>
      </c>
      <c r="H126" s="4">
        <v>1</v>
      </c>
      <c r="I126" s="4">
        <v>0</v>
      </c>
      <c r="J126" s="4">
        <v>0</v>
      </c>
      <c r="K126" s="4">
        <v>1</v>
      </c>
      <c r="L126" s="4">
        <v>1</v>
      </c>
      <c r="M126" s="4">
        <v>10</v>
      </c>
      <c r="N126" s="5">
        <v>0.9</v>
      </c>
      <c r="O126" s="35"/>
      <c r="P126" s="4">
        <v>1</v>
      </c>
    </row>
    <row r="127" spans="1:16" x14ac:dyDescent="0.25">
      <c r="A127" s="7" t="s">
        <v>22</v>
      </c>
      <c r="B127" s="11" t="s">
        <v>119</v>
      </c>
      <c r="C127" s="7" t="s">
        <v>67</v>
      </c>
      <c r="D127" s="8" t="s">
        <v>68</v>
      </c>
      <c r="E127" s="14" t="s">
        <v>48</v>
      </c>
      <c r="F127" s="9" t="s">
        <v>30</v>
      </c>
      <c r="G127" s="9">
        <v>3</v>
      </c>
      <c r="H127" s="9">
        <v>0</v>
      </c>
      <c r="I127" s="9">
        <v>0</v>
      </c>
      <c r="J127" s="9">
        <v>0</v>
      </c>
      <c r="K127" s="9">
        <v>1</v>
      </c>
      <c r="L127" s="9">
        <v>1</v>
      </c>
      <c r="M127" s="9">
        <v>3</v>
      </c>
      <c r="N127" s="10">
        <v>0.13</v>
      </c>
      <c r="O127" s="36"/>
      <c r="P127" s="9">
        <v>1</v>
      </c>
    </row>
    <row r="128" spans="1:16" x14ac:dyDescent="0.25">
      <c r="A128" s="2" t="s">
        <v>22</v>
      </c>
      <c r="B128" s="12" t="s">
        <v>119</v>
      </c>
      <c r="C128" s="2" t="s">
        <v>69</v>
      </c>
      <c r="D128" s="3" t="s">
        <v>70</v>
      </c>
      <c r="E128" s="4" t="s">
        <v>71</v>
      </c>
      <c r="F128" s="4" t="s">
        <v>19</v>
      </c>
      <c r="G128" s="4">
        <v>2</v>
      </c>
      <c r="H128" s="4">
        <v>0</v>
      </c>
      <c r="I128" s="4">
        <v>0</v>
      </c>
      <c r="J128" s="4">
        <v>0</v>
      </c>
      <c r="K128" s="4">
        <v>1</v>
      </c>
      <c r="L128" s="4">
        <v>1</v>
      </c>
      <c r="M128" s="4">
        <v>1.1000000000000001</v>
      </c>
      <c r="N128" s="5">
        <v>0.3</v>
      </c>
      <c r="O128" s="35"/>
      <c r="P128" s="4">
        <v>1</v>
      </c>
    </row>
    <row r="129" spans="1:16" x14ac:dyDescent="0.25">
      <c r="A129" s="7" t="s">
        <v>22</v>
      </c>
      <c r="B129" s="11" t="s">
        <v>119</v>
      </c>
      <c r="C129" s="7" t="s">
        <v>46</v>
      </c>
      <c r="D129" s="8" t="s">
        <v>47</v>
      </c>
      <c r="E129" s="14" t="s">
        <v>48</v>
      </c>
      <c r="F129" s="9" t="s">
        <v>19</v>
      </c>
      <c r="G129" s="9">
        <v>3</v>
      </c>
      <c r="H129" s="9">
        <v>0</v>
      </c>
      <c r="I129" s="9">
        <v>0</v>
      </c>
      <c r="J129" s="9" t="s">
        <v>20</v>
      </c>
      <c r="K129" s="9">
        <v>1</v>
      </c>
      <c r="L129" s="9">
        <v>1</v>
      </c>
      <c r="M129" s="9">
        <v>6</v>
      </c>
      <c r="N129" s="10">
        <v>0.15</v>
      </c>
      <c r="O129" s="36"/>
      <c r="P129" s="9">
        <v>1</v>
      </c>
    </row>
    <row r="130" spans="1:16" x14ac:dyDescent="0.25">
      <c r="A130" s="2" t="s">
        <v>22</v>
      </c>
      <c r="B130" s="12" t="s">
        <v>119</v>
      </c>
      <c r="C130" s="2" t="s">
        <v>46</v>
      </c>
      <c r="D130" s="3" t="s">
        <v>47</v>
      </c>
      <c r="E130" s="15" t="s">
        <v>48</v>
      </c>
      <c r="F130" s="4" t="s">
        <v>19</v>
      </c>
      <c r="G130" s="4">
        <v>3</v>
      </c>
      <c r="H130" s="4">
        <v>0</v>
      </c>
      <c r="I130" s="4">
        <v>0</v>
      </c>
      <c r="J130" s="4">
        <v>0</v>
      </c>
      <c r="K130" s="4">
        <v>1</v>
      </c>
      <c r="L130" s="4">
        <v>1</v>
      </c>
      <c r="M130" s="4">
        <v>6</v>
      </c>
      <c r="N130" s="5">
        <v>1.1499999999999999</v>
      </c>
      <c r="O130" s="35"/>
      <c r="P130" s="4">
        <v>1</v>
      </c>
    </row>
    <row r="131" spans="1:16" x14ac:dyDescent="0.25">
      <c r="A131" s="7" t="s">
        <v>22</v>
      </c>
      <c r="B131" s="11" t="s">
        <v>119</v>
      </c>
      <c r="C131" s="7" t="s">
        <v>69</v>
      </c>
      <c r="D131" s="8" t="s">
        <v>70</v>
      </c>
      <c r="E131" s="9" t="s">
        <v>71</v>
      </c>
      <c r="F131" s="9" t="s">
        <v>19</v>
      </c>
      <c r="G131" s="9">
        <v>2</v>
      </c>
      <c r="H131" s="9">
        <v>0</v>
      </c>
      <c r="I131" s="9">
        <v>0</v>
      </c>
      <c r="J131" s="9">
        <v>0</v>
      </c>
      <c r="K131" s="9">
        <v>1</v>
      </c>
      <c r="L131" s="9">
        <v>0</v>
      </c>
      <c r="M131" s="9">
        <v>3</v>
      </c>
      <c r="N131" s="10">
        <v>1.35</v>
      </c>
      <c r="O131" s="36"/>
      <c r="P131" s="9">
        <v>1</v>
      </c>
    </row>
    <row r="132" spans="1:16" x14ac:dyDescent="0.25">
      <c r="A132" s="2" t="s">
        <v>22</v>
      </c>
      <c r="B132" s="12" t="s">
        <v>119</v>
      </c>
      <c r="C132" s="2" t="s">
        <v>76</v>
      </c>
      <c r="D132" s="3" t="s">
        <v>77</v>
      </c>
      <c r="E132" s="4" t="s">
        <v>78</v>
      </c>
      <c r="F132" s="4" t="s">
        <v>19</v>
      </c>
      <c r="G132" s="4">
        <v>3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4</v>
      </c>
      <c r="N132" s="5">
        <v>1.68</v>
      </c>
      <c r="O132" s="35"/>
      <c r="P132" s="4">
        <v>1</v>
      </c>
    </row>
    <row r="133" spans="1:16" x14ac:dyDescent="0.25">
      <c r="A133" s="7" t="s">
        <v>22</v>
      </c>
      <c r="B133" s="11" t="s">
        <v>119</v>
      </c>
      <c r="C133" s="7" t="s">
        <v>67</v>
      </c>
      <c r="D133" s="8" t="s">
        <v>68</v>
      </c>
      <c r="E133" s="14" t="s">
        <v>48</v>
      </c>
      <c r="F133" s="9" t="s">
        <v>30</v>
      </c>
      <c r="G133" s="9">
        <v>3</v>
      </c>
      <c r="H133" s="9">
        <v>1</v>
      </c>
      <c r="I133" s="9" t="s">
        <v>45</v>
      </c>
      <c r="J133" s="9" t="s">
        <v>20</v>
      </c>
      <c r="K133" s="9">
        <v>1</v>
      </c>
      <c r="L133" s="9">
        <v>1</v>
      </c>
      <c r="M133" s="9">
        <v>5</v>
      </c>
      <c r="N133" s="10">
        <v>0.26</v>
      </c>
      <c r="O133" s="36"/>
      <c r="P133" s="9">
        <v>1</v>
      </c>
    </row>
    <row r="134" spans="1:16" x14ac:dyDescent="0.25">
      <c r="A134" s="2" t="s">
        <v>22</v>
      </c>
      <c r="B134" s="12" t="s">
        <v>119</v>
      </c>
      <c r="C134" s="2" t="s">
        <v>67</v>
      </c>
      <c r="D134" s="3" t="s">
        <v>68</v>
      </c>
      <c r="E134" s="15" t="s">
        <v>48</v>
      </c>
      <c r="F134" s="4" t="s">
        <v>30</v>
      </c>
      <c r="G134" s="4">
        <v>2</v>
      </c>
      <c r="H134" s="4">
        <v>1</v>
      </c>
      <c r="I134" s="4" t="s">
        <v>45</v>
      </c>
      <c r="J134" s="4" t="s">
        <v>20</v>
      </c>
      <c r="K134" s="4">
        <v>1</v>
      </c>
      <c r="L134" s="4">
        <v>1</v>
      </c>
      <c r="M134" s="4">
        <v>8</v>
      </c>
      <c r="N134" s="5">
        <v>0.15</v>
      </c>
      <c r="O134" s="35"/>
      <c r="P134" s="4">
        <v>1</v>
      </c>
    </row>
    <row r="135" spans="1:16" x14ac:dyDescent="0.25">
      <c r="A135" s="7" t="s">
        <v>22</v>
      </c>
      <c r="B135" s="11" t="s">
        <v>119</v>
      </c>
      <c r="C135" s="7" t="s">
        <v>125</v>
      </c>
      <c r="D135" s="7" t="s">
        <v>126</v>
      </c>
      <c r="E135" s="9" t="s">
        <v>48</v>
      </c>
      <c r="F135" s="9" t="s">
        <v>30</v>
      </c>
      <c r="G135" s="9">
        <v>3</v>
      </c>
      <c r="H135" s="9">
        <v>0</v>
      </c>
      <c r="I135" s="9" t="s">
        <v>45</v>
      </c>
      <c r="J135" s="9" t="s">
        <v>20</v>
      </c>
      <c r="K135" s="9">
        <v>1</v>
      </c>
      <c r="L135" s="9">
        <v>0</v>
      </c>
      <c r="M135" s="9">
        <v>2.6</v>
      </c>
      <c r="N135" s="10">
        <v>1.6</v>
      </c>
      <c r="O135" s="36"/>
      <c r="P135" s="9">
        <v>1</v>
      </c>
    </row>
    <row r="136" spans="1:16" x14ac:dyDescent="0.25">
      <c r="A136" s="2" t="s">
        <v>22</v>
      </c>
      <c r="B136" s="12" t="s">
        <v>127</v>
      </c>
      <c r="C136" s="2" t="s">
        <v>69</v>
      </c>
      <c r="D136" s="3" t="s">
        <v>70</v>
      </c>
      <c r="E136" s="4" t="s">
        <v>71</v>
      </c>
      <c r="F136" s="4" t="s">
        <v>19</v>
      </c>
      <c r="G136" s="4">
        <v>3</v>
      </c>
      <c r="H136" s="4">
        <v>0</v>
      </c>
      <c r="I136" s="4" t="s">
        <v>128</v>
      </c>
      <c r="J136" s="4">
        <v>0</v>
      </c>
      <c r="K136" s="4">
        <v>1</v>
      </c>
      <c r="L136" s="4">
        <v>0</v>
      </c>
      <c r="M136" s="4">
        <v>2.1</v>
      </c>
      <c r="N136" s="5">
        <v>0.05</v>
      </c>
      <c r="O136" s="35"/>
      <c r="P136" s="4">
        <v>1</v>
      </c>
    </row>
    <row r="137" spans="1:16" x14ac:dyDescent="0.25">
      <c r="A137" s="7" t="s">
        <v>22</v>
      </c>
      <c r="B137" s="11" t="s">
        <v>127</v>
      </c>
      <c r="C137" s="7" t="s">
        <v>129</v>
      </c>
      <c r="D137" s="7" t="s">
        <v>130</v>
      </c>
      <c r="E137" s="9" t="s">
        <v>26</v>
      </c>
      <c r="F137" s="9" t="s">
        <v>19</v>
      </c>
      <c r="G137" s="9">
        <v>3</v>
      </c>
      <c r="H137" s="9">
        <v>0</v>
      </c>
      <c r="I137" s="9" t="s">
        <v>111</v>
      </c>
      <c r="J137" s="9">
        <v>0</v>
      </c>
      <c r="K137" s="9">
        <v>1</v>
      </c>
      <c r="L137" s="9">
        <v>0</v>
      </c>
      <c r="M137" s="9">
        <v>1.8</v>
      </c>
      <c r="N137" s="43" t="s">
        <v>118</v>
      </c>
      <c r="O137" s="36"/>
      <c r="P137" s="9">
        <v>1</v>
      </c>
    </row>
    <row r="138" spans="1:16" x14ac:dyDescent="0.25">
      <c r="A138" s="2" t="s">
        <v>22</v>
      </c>
      <c r="B138" s="12" t="s">
        <v>127</v>
      </c>
      <c r="C138" s="2" t="s">
        <v>64</v>
      </c>
      <c r="D138" s="2" t="s">
        <v>65</v>
      </c>
      <c r="E138" s="4" t="s">
        <v>36</v>
      </c>
      <c r="F138" s="4" t="s">
        <v>19</v>
      </c>
      <c r="G138" s="4">
        <v>3</v>
      </c>
      <c r="H138" s="4">
        <v>0</v>
      </c>
      <c r="I138" s="4" t="s">
        <v>103</v>
      </c>
      <c r="J138" s="4">
        <v>0</v>
      </c>
      <c r="K138" s="4">
        <v>1</v>
      </c>
      <c r="L138" s="4">
        <v>0</v>
      </c>
      <c r="M138" s="4">
        <v>3</v>
      </c>
      <c r="N138" s="5">
        <v>0.1</v>
      </c>
      <c r="O138" s="2" t="s">
        <v>104</v>
      </c>
      <c r="P138" s="4">
        <v>1</v>
      </c>
    </row>
    <row r="139" spans="1:16" x14ac:dyDescent="0.25">
      <c r="A139" s="7" t="s">
        <v>22</v>
      </c>
      <c r="B139" s="11" t="s">
        <v>127</v>
      </c>
      <c r="C139" s="7" t="s">
        <v>129</v>
      </c>
      <c r="D139" s="7" t="s">
        <v>130</v>
      </c>
      <c r="E139" s="9" t="s">
        <v>26</v>
      </c>
      <c r="F139" s="9" t="s">
        <v>19</v>
      </c>
      <c r="G139" s="14">
        <v>0</v>
      </c>
      <c r="H139" s="9">
        <v>0</v>
      </c>
      <c r="I139" s="9" t="s">
        <v>45</v>
      </c>
      <c r="J139" s="9">
        <v>0</v>
      </c>
      <c r="K139" s="14">
        <v>3</v>
      </c>
      <c r="L139" s="9">
        <v>0</v>
      </c>
      <c r="M139" s="9">
        <v>2.2000000000000002</v>
      </c>
      <c r="N139" s="43" t="s">
        <v>118</v>
      </c>
      <c r="O139" s="36"/>
      <c r="P139" s="9">
        <v>1</v>
      </c>
    </row>
    <row r="140" spans="1:16" x14ac:dyDescent="0.25">
      <c r="A140" s="2" t="s">
        <v>22</v>
      </c>
      <c r="B140" s="12" t="s">
        <v>127</v>
      </c>
      <c r="C140" s="2" t="s">
        <v>69</v>
      </c>
      <c r="D140" s="3" t="s">
        <v>70</v>
      </c>
      <c r="E140" s="4" t="s">
        <v>71</v>
      </c>
      <c r="F140" s="4" t="s">
        <v>19</v>
      </c>
      <c r="G140" s="4">
        <v>2</v>
      </c>
      <c r="H140" s="4">
        <v>0</v>
      </c>
      <c r="I140" s="4" t="s">
        <v>45</v>
      </c>
      <c r="J140" s="4">
        <v>0</v>
      </c>
      <c r="K140" s="4">
        <v>1</v>
      </c>
      <c r="L140" s="4">
        <v>0</v>
      </c>
      <c r="M140" s="4">
        <v>2</v>
      </c>
      <c r="N140" s="5">
        <v>7.0000000000000007E-2</v>
      </c>
      <c r="O140" s="35"/>
      <c r="P140" s="4">
        <v>1</v>
      </c>
    </row>
    <row r="141" spans="1:16" x14ac:dyDescent="0.25">
      <c r="A141" s="7" t="s">
        <v>22</v>
      </c>
      <c r="B141" s="11" t="s">
        <v>127</v>
      </c>
      <c r="C141" s="7" t="s">
        <v>24</v>
      </c>
      <c r="D141" s="7" t="s">
        <v>25</v>
      </c>
      <c r="E141" s="9" t="s">
        <v>26</v>
      </c>
      <c r="F141" s="9" t="s">
        <v>19</v>
      </c>
      <c r="G141" s="9">
        <v>3</v>
      </c>
      <c r="H141" s="9">
        <v>0</v>
      </c>
      <c r="I141" s="9" t="s">
        <v>20</v>
      </c>
      <c r="J141" s="9">
        <v>0</v>
      </c>
      <c r="K141" s="9">
        <v>0</v>
      </c>
      <c r="L141" s="9">
        <v>0</v>
      </c>
      <c r="M141" s="9">
        <v>1.5</v>
      </c>
      <c r="N141" s="43" t="s">
        <v>118</v>
      </c>
      <c r="O141" s="36"/>
      <c r="P141" s="9">
        <v>1</v>
      </c>
    </row>
    <row r="142" spans="1:16" x14ac:dyDescent="0.25">
      <c r="A142" s="2" t="s">
        <v>22</v>
      </c>
      <c r="B142" s="12" t="s">
        <v>127</v>
      </c>
      <c r="C142" s="2" t="s">
        <v>24</v>
      </c>
      <c r="D142" s="2" t="s">
        <v>25</v>
      </c>
      <c r="E142" s="4" t="s">
        <v>26</v>
      </c>
      <c r="F142" s="4" t="s">
        <v>19</v>
      </c>
      <c r="G142" s="4">
        <v>3</v>
      </c>
      <c r="H142" s="4">
        <v>0</v>
      </c>
      <c r="I142" s="4" t="s">
        <v>45</v>
      </c>
      <c r="J142" s="4">
        <v>0</v>
      </c>
      <c r="K142" s="4">
        <v>0</v>
      </c>
      <c r="L142" s="4">
        <v>0</v>
      </c>
      <c r="M142" s="4">
        <v>1.2</v>
      </c>
      <c r="N142" s="5" t="s">
        <v>118</v>
      </c>
      <c r="O142" s="35"/>
      <c r="P142" s="4">
        <v>1</v>
      </c>
    </row>
    <row r="143" spans="1:16" x14ac:dyDescent="0.25">
      <c r="A143" s="7" t="s">
        <v>22</v>
      </c>
      <c r="B143" s="11" t="s">
        <v>127</v>
      </c>
      <c r="C143" s="7" t="s">
        <v>129</v>
      </c>
      <c r="D143" s="7" t="s">
        <v>130</v>
      </c>
      <c r="E143" s="9" t="s">
        <v>26</v>
      </c>
      <c r="F143" s="9" t="s">
        <v>19</v>
      </c>
      <c r="G143" s="9">
        <v>3</v>
      </c>
      <c r="H143" s="9">
        <v>0</v>
      </c>
      <c r="I143" s="9" t="s">
        <v>45</v>
      </c>
      <c r="J143" s="9">
        <v>0</v>
      </c>
      <c r="K143" s="9">
        <v>0</v>
      </c>
      <c r="L143" s="9">
        <v>0</v>
      </c>
      <c r="M143" s="9">
        <v>1.9</v>
      </c>
      <c r="N143" s="43" t="s">
        <v>118</v>
      </c>
      <c r="O143" s="36"/>
      <c r="P143" s="9">
        <v>1</v>
      </c>
    </row>
    <row r="144" spans="1:16" x14ac:dyDescent="0.25">
      <c r="A144" s="2" t="s">
        <v>22</v>
      </c>
      <c r="B144" s="12" t="s">
        <v>127</v>
      </c>
      <c r="C144" s="2" t="s">
        <v>53</v>
      </c>
      <c r="D144" s="2" t="s">
        <v>54</v>
      </c>
      <c r="E144" s="4" t="s">
        <v>55</v>
      </c>
      <c r="F144" s="4" t="s">
        <v>30</v>
      </c>
      <c r="G144" s="4">
        <v>3</v>
      </c>
      <c r="H144" s="4">
        <v>0</v>
      </c>
      <c r="I144" s="4" t="s">
        <v>21</v>
      </c>
      <c r="J144" s="4">
        <v>0</v>
      </c>
      <c r="K144" s="4">
        <v>1</v>
      </c>
      <c r="L144" s="4">
        <v>0</v>
      </c>
      <c r="M144" s="4">
        <v>1.3</v>
      </c>
      <c r="N144" s="5">
        <v>0.12</v>
      </c>
      <c r="O144" s="2"/>
      <c r="P144" s="4">
        <v>1</v>
      </c>
    </row>
    <row r="145" spans="1:16" x14ac:dyDescent="0.25">
      <c r="A145" s="7" t="s">
        <v>22</v>
      </c>
      <c r="B145" s="11" t="s">
        <v>127</v>
      </c>
      <c r="C145" s="7" t="s">
        <v>129</v>
      </c>
      <c r="D145" s="7" t="s">
        <v>130</v>
      </c>
      <c r="E145" s="9" t="s">
        <v>26</v>
      </c>
      <c r="F145" s="9" t="s">
        <v>19</v>
      </c>
      <c r="G145" s="9">
        <v>3</v>
      </c>
      <c r="H145" s="9">
        <v>0</v>
      </c>
      <c r="I145" s="9" t="s">
        <v>32</v>
      </c>
      <c r="J145" s="9">
        <v>0</v>
      </c>
      <c r="K145" s="9">
        <v>0</v>
      </c>
      <c r="L145" s="9">
        <v>0</v>
      </c>
      <c r="M145" s="9">
        <v>2.2000000000000002</v>
      </c>
      <c r="N145" s="43" t="s">
        <v>118</v>
      </c>
      <c r="O145" s="7"/>
      <c r="P145" s="9">
        <v>1</v>
      </c>
    </row>
    <row r="146" spans="1:16" x14ac:dyDescent="0.25">
      <c r="A146" s="2" t="s">
        <v>22</v>
      </c>
      <c r="B146" s="12" t="s">
        <v>127</v>
      </c>
      <c r="C146" s="2" t="s">
        <v>267</v>
      </c>
      <c r="D146" s="2" t="s">
        <v>35</v>
      </c>
      <c r="E146" s="4" t="s">
        <v>36</v>
      </c>
      <c r="F146" s="4" t="s">
        <v>30</v>
      </c>
      <c r="G146" s="4">
        <v>3</v>
      </c>
      <c r="H146" s="4">
        <v>0</v>
      </c>
      <c r="I146" s="4" t="s">
        <v>20</v>
      </c>
      <c r="J146" s="4" t="s">
        <v>20</v>
      </c>
      <c r="K146" s="4">
        <v>0</v>
      </c>
      <c r="L146" s="4">
        <v>0</v>
      </c>
      <c r="M146" s="4">
        <v>3</v>
      </c>
      <c r="N146" s="5">
        <v>2.16</v>
      </c>
      <c r="O146" s="35"/>
      <c r="P146" s="4">
        <v>1</v>
      </c>
    </row>
    <row r="147" spans="1:16" x14ac:dyDescent="0.25">
      <c r="A147" s="7" t="s">
        <v>22</v>
      </c>
      <c r="B147" s="11" t="s">
        <v>127</v>
      </c>
      <c r="C147" s="7" t="s">
        <v>131</v>
      </c>
      <c r="D147" s="8" t="s">
        <v>132</v>
      </c>
      <c r="E147" s="9" t="s">
        <v>36</v>
      </c>
      <c r="F147" s="14" t="s">
        <v>30</v>
      </c>
      <c r="G147" s="9">
        <v>3</v>
      </c>
      <c r="H147" s="9">
        <v>0</v>
      </c>
      <c r="I147" s="9" t="s">
        <v>32</v>
      </c>
      <c r="J147" s="9" t="s">
        <v>20</v>
      </c>
      <c r="K147" s="9">
        <v>1</v>
      </c>
      <c r="L147" s="9">
        <v>1</v>
      </c>
      <c r="M147" s="9">
        <v>3</v>
      </c>
      <c r="N147" s="10">
        <v>1.64</v>
      </c>
      <c r="O147" s="36"/>
      <c r="P147" s="9">
        <v>1</v>
      </c>
    </row>
    <row r="148" spans="1:16" x14ac:dyDescent="0.25">
      <c r="A148" s="2" t="s">
        <v>22</v>
      </c>
      <c r="B148" s="12" t="s">
        <v>133</v>
      </c>
      <c r="C148" s="2" t="s">
        <v>112</v>
      </c>
      <c r="D148" s="3" t="s">
        <v>113</v>
      </c>
      <c r="E148" s="15" t="s">
        <v>48</v>
      </c>
      <c r="F148" s="4" t="s">
        <v>19</v>
      </c>
      <c r="G148" s="4">
        <v>3</v>
      </c>
      <c r="H148" s="4">
        <v>1</v>
      </c>
      <c r="I148" s="4">
        <v>0</v>
      </c>
      <c r="J148" s="4" t="s">
        <v>41</v>
      </c>
      <c r="K148" s="4">
        <v>1</v>
      </c>
      <c r="L148" s="4">
        <v>0</v>
      </c>
      <c r="M148" s="4">
        <v>6</v>
      </c>
      <c r="N148" s="5">
        <v>2.86</v>
      </c>
      <c r="O148" s="35"/>
      <c r="P148" s="4">
        <v>1</v>
      </c>
    </row>
    <row r="149" spans="1:16" x14ac:dyDescent="0.25">
      <c r="A149" s="7" t="s">
        <v>22</v>
      </c>
      <c r="B149" s="11" t="s">
        <v>133</v>
      </c>
      <c r="C149" s="7" t="s">
        <v>112</v>
      </c>
      <c r="D149" s="8" t="s">
        <v>113</v>
      </c>
      <c r="E149" s="14" t="s">
        <v>48</v>
      </c>
      <c r="F149" s="9" t="s">
        <v>19</v>
      </c>
      <c r="G149" s="9">
        <v>3</v>
      </c>
      <c r="H149" s="9">
        <v>1</v>
      </c>
      <c r="I149" s="9">
        <v>0</v>
      </c>
      <c r="J149" s="9">
        <v>0</v>
      </c>
      <c r="K149" s="9">
        <v>1</v>
      </c>
      <c r="L149" s="9">
        <v>0</v>
      </c>
      <c r="M149" s="9">
        <v>3</v>
      </c>
      <c r="N149" s="10">
        <v>2.41</v>
      </c>
      <c r="O149" s="36"/>
      <c r="P149" s="9">
        <v>1</v>
      </c>
    </row>
    <row r="150" spans="1:16" x14ac:dyDescent="0.25">
      <c r="A150" s="2" t="s">
        <v>22</v>
      </c>
      <c r="B150" s="12" t="s">
        <v>133</v>
      </c>
      <c r="C150" s="2" t="s">
        <v>112</v>
      </c>
      <c r="D150" s="3" t="s">
        <v>113</v>
      </c>
      <c r="E150" s="15" t="s">
        <v>48</v>
      </c>
      <c r="F150" s="4" t="s">
        <v>19</v>
      </c>
      <c r="G150" s="4">
        <v>3</v>
      </c>
      <c r="H150" s="4">
        <v>1</v>
      </c>
      <c r="I150" s="4" t="s">
        <v>20</v>
      </c>
      <c r="J150" s="4" t="s">
        <v>33</v>
      </c>
      <c r="K150" s="4">
        <v>1</v>
      </c>
      <c r="L150" s="4">
        <v>0</v>
      </c>
      <c r="M150" s="4">
        <v>3</v>
      </c>
      <c r="N150" s="5">
        <v>1.42</v>
      </c>
      <c r="O150" s="35"/>
      <c r="P150" s="4">
        <v>1</v>
      </c>
    </row>
    <row r="151" spans="1:16" x14ac:dyDescent="0.25">
      <c r="A151" s="7" t="s">
        <v>22</v>
      </c>
      <c r="B151" s="11" t="s">
        <v>133</v>
      </c>
      <c r="C151" s="7" t="s">
        <v>112</v>
      </c>
      <c r="D151" s="8" t="s">
        <v>113</v>
      </c>
      <c r="E151" s="14" t="s">
        <v>48</v>
      </c>
      <c r="F151" s="9" t="s">
        <v>19</v>
      </c>
      <c r="G151" s="9">
        <v>3</v>
      </c>
      <c r="H151" s="9">
        <v>1</v>
      </c>
      <c r="I151" s="9">
        <v>0</v>
      </c>
      <c r="J151" s="9" t="s">
        <v>33</v>
      </c>
      <c r="K151" s="9">
        <v>1</v>
      </c>
      <c r="L151" s="9">
        <v>0</v>
      </c>
      <c r="M151" s="9">
        <v>5</v>
      </c>
      <c r="N151" s="10">
        <v>2.78</v>
      </c>
      <c r="O151" s="36"/>
      <c r="P151" s="9">
        <v>1</v>
      </c>
    </row>
    <row r="152" spans="1:16" x14ac:dyDescent="0.25">
      <c r="A152" s="2" t="s">
        <v>22</v>
      </c>
      <c r="B152" s="12" t="s">
        <v>133</v>
      </c>
      <c r="C152" s="2" t="s">
        <v>129</v>
      </c>
      <c r="D152" s="2" t="s">
        <v>130</v>
      </c>
      <c r="E152" s="4" t="s">
        <v>26</v>
      </c>
      <c r="F152" s="4" t="s">
        <v>19</v>
      </c>
      <c r="G152" s="4">
        <v>3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3</v>
      </c>
      <c r="N152" s="5" t="s">
        <v>118</v>
      </c>
      <c r="O152" s="35"/>
      <c r="P152" s="4">
        <v>1</v>
      </c>
    </row>
    <row r="153" spans="1:16" x14ac:dyDescent="0.25">
      <c r="A153" s="7" t="s">
        <v>22</v>
      </c>
      <c r="B153" s="11" t="s">
        <v>133</v>
      </c>
      <c r="C153" s="7" t="s">
        <v>134</v>
      </c>
      <c r="D153" s="7" t="s">
        <v>135</v>
      </c>
      <c r="E153" s="9" t="s">
        <v>136</v>
      </c>
      <c r="F153" s="9" t="s">
        <v>19</v>
      </c>
      <c r="G153" s="9">
        <v>3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0.7</v>
      </c>
      <c r="N153" s="43" t="s">
        <v>118</v>
      </c>
      <c r="O153" s="36" t="s">
        <v>269</v>
      </c>
      <c r="P153" s="9">
        <v>1</v>
      </c>
    </row>
    <row r="154" spans="1:16" x14ac:dyDescent="0.25">
      <c r="A154" s="2" t="s">
        <v>22</v>
      </c>
      <c r="B154" s="12" t="s">
        <v>133</v>
      </c>
      <c r="C154" s="2" t="s">
        <v>267</v>
      </c>
      <c r="D154" s="2" t="s">
        <v>35</v>
      </c>
      <c r="E154" s="4" t="s">
        <v>36</v>
      </c>
      <c r="F154" s="4" t="s">
        <v>30</v>
      </c>
      <c r="G154" s="4">
        <v>3</v>
      </c>
      <c r="H154" s="4">
        <v>1</v>
      </c>
      <c r="I154" s="4">
        <v>0</v>
      </c>
      <c r="J154" s="4" t="s">
        <v>20</v>
      </c>
      <c r="K154" s="4">
        <v>1</v>
      </c>
      <c r="L154" s="4">
        <v>0</v>
      </c>
      <c r="M154" s="4">
        <v>12</v>
      </c>
      <c r="N154" s="5">
        <v>2.5099999999999998</v>
      </c>
      <c r="O154" s="35"/>
      <c r="P154" s="4">
        <v>1</v>
      </c>
    </row>
    <row r="155" spans="1:16" x14ac:dyDescent="0.25">
      <c r="A155" s="7" t="s">
        <v>22</v>
      </c>
      <c r="B155" s="11" t="s">
        <v>133</v>
      </c>
      <c r="C155" s="7" t="s">
        <v>267</v>
      </c>
      <c r="D155" s="7" t="s">
        <v>35</v>
      </c>
      <c r="E155" s="9" t="s">
        <v>36</v>
      </c>
      <c r="F155" s="9" t="s">
        <v>30</v>
      </c>
      <c r="G155" s="9">
        <v>3</v>
      </c>
      <c r="H155" s="9">
        <v>1</v>
      </c>
      <c r="I155" s="9">
        <v>0</v>
      </c>
      <c r="J155" s="9" t="s">
        <v>33</v>
      </c>
      <c r="K155" s="9">
        <v>1</v>
      </c>
      <c r="L155" s="9">
        <v>0</v>
      </c>
      <c r="M155" s="9">
        <v>10</v>
      </c>
      <c r="N155" s="10">
        <v>2.56</v>
      </c>
      <c r="O155" s="36"/>
      <c r="P155" s="9">
        <v>1</v>
      </c>
    </row>
    <row r="156" spans="1:16" x14ac:dyDescent="0.25">
      <c r="A156" s="19" t="s">
        <v>22</v>
      </c>
      <c r="B156" s="37" t="s">
        <v>133</v>
      </c>
      <c r="C156" s="2" t="s">
        <v>267</v>
      </c>
      <c r="D156" s="19" t="s">
        <v>35</v>
      </c>
      <c r="E156" s="20" t="s">
        <v>36</v>
      </c>
      <c r="F156" s="20" t="s">
        <v>30</v>
      </c>
      <c r="G156" s="20">
        <v>3</v>
      </c>
      <c r="H156" s="20">
        <v>1</v>
      </c>
      <c r="I156" s="20">
        <v>0</v>
      </c>
      <c r="J156" s="20" t="s">
        <v>33</v>
      </c>
      <c r="K156" s="20">
        <v>1</v>
      </c>
      <c r="L156" s="20">
        <v>0</v>
      </c>
      <c r="M156" s="20">
        <v>12</v>
      </c>
      <c r="N156" s="38">
        <v>2.2400000000000002</v>
      </c>
      <c r="O156" s="39"/>
      <c r="P156" s="20">
        <v>1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1DD07-DD89-421A-BD66-2DFC25ACFEBE}">
  <dimension ref="A3:F13"/>
  <sheetViews>
    <sheetView workbookViewId="0">
      <selection activeCell="G6" sqref="G6"/>
    </sheetView>
  </sheetViews>
  <sheetFormatPr defaultRowHeight="15" x14ac:dyDescent="0.25"/>
  <cols>
    <col min="1" max="1" width="18" bestFit="1" customWidth="1"/>
    <col min="2" max="2" width="18.85546875" bestFit="1" customWidth="1"/>
    <col min="4" max="4" width="18.140625" bestFit="1" customWidth="1"/>
    <col min="7" max="7" width="37.7109375" bestFit="1" customWidth="1"/>
  </cols>
  <sheetData>
    <row r="3" spans="1:6" x14ac:dyDescent="0.25">
      <c r="A3" s="24" t="s">
        <v>166</v>
      </c>
      <c r="B3" t="s">
        <v>165</v>
      </c>
    </row>
    <row r="4" spans="1:6" x14ac:dyDescent="0.25">
      <c r="A4" s="25">
        <v>0</v>
      </c>
      <c r="B4" s="23">
        <v>73</v>
      </c>
      <c r="D4" t="s">
        <v>233</v>
      </c>
      <c r="E4">
        <v>73</v>
      </c>
      <c r="F4" s="50">
        <f>E4/155</f>
        <v>0.47096774193548385</v>
      </c>
    </row>
    <row r="5" spans="1:6" x14ac:dyDescent="0.25">
      <c r="A5" s="25" t="s">
        <v>20</v>
      </c>
      <c r="B5" s="23">
        <v>5</v>
      </c>
      <c r="D5" t="s">
        <v>234</v>
      </c>
      <c r="E5">
        <v>5</v>
      </c>
      <c r="F5" s="50">
        <f t="shared" ref="F5:F12" si="0">E5/155</f>
        <v>3.2258064516129031E-2</v>
      </c>
    </row>
    <row r="6" spans="1:6" x14ac:dyDescent="0.25">
      <c r="A6" s="25" t="s">
        <v>32</v>
      </c>
      <c r="B6" s="23">
        <v>3</v>
      </c>
      <c r="D6" t="s">
        <v>236</v>
      </c>
      <c r="E6">
        <v>3</v>
      </c>
      <c r="F6" s="50">
        <f t="shared" si="0"/>
        <v>1.935483870967742E-2</v>
      </c>
    </row>
    <row r="7" spans="1:6" x14ac:dyDescent="0.25">
      <c r="A7" s="25" t="s">
        <v>128</v>
      </c>
      <c r="B7" s="23">
        <v>1</v>
      </c>
      <c r="D7" t="s">
        <v>235</v>
      </c>
      <c r="E7">
        <v>1</v>
      </c>
      <c r="F7" s="50">
        <f t="shared" si="0"/>
        <v>6.4516129032258064E-3</v>
      </c>
    </row>
    <row r="8" spans="1:6" x14ac:dyDescent="0.25">
      <c r="A8" s="25" t="s">
        <v>111</v>
      </c>
      <c r="B8" s="23">
        <v>12</v>
      </c>
      <c r="D8" t="s">
        <v>237</v>
      </c>
      <c r="E8">
        <v>12</v>
      </c>
      <c r="F8" s="50">
        <f t="shared" si="0"/>
        <v>7.7419354838709681E-2</v>
      </c>
    </row>
    <row r="9" spans="1:6" x14ac:dyDescent="0.25">
      <c r="A9" s="25" t="s">
        <v>21</v>
      </c>
      <c r="B9" s="23">
        <v>4</v>
      </c>
      <c r="D9" t="s">
        <v>239</v>
      </c>
      <c r="E9">
        <v>4</v>
      </c>
      <c r="F9" s="50">
        <f t="shared" si="0"/>
        <v>2.5806451612903226E-2</v>
      </c>
    </row>
    <row r="10" spans="1:6" x14ac:dyDescent="0.25">
      <c r="A10" s="25" t="s">
        <v>103</v>
      </c>
      <c r="B10" s="23">
        <v>7</v>
      </c>
      <c r="D10" t="s">
        <v>238</v>
      </c>
      <c r="E10">
        <v>7</v>
      </c>
      <c r="F10" s="50">
        <f t="shared" si="0"/>
        <v>4.5161290322580643E-2</v>
      </c>
    </row>
    <row r="11" spans="1:6" x14ac:dyDescent="0.25">
      <c r="A11" s="25" t="s">
        <v>45</v>
      </c>
      <c r="B11" s="23">
        <v>47</v>
      </c>
      <c r="D11" t="s">
        <v>240</v>
      </c>
      <c r="E11">
        <v>47</v>
      </c>
      <c r="F11" s="50">
        <f t="shared" si="0"/>
        <v>0.3032258064516129</v>
      </c>
    </row>
    <row r="12" spans="1:6" x14ac:dyDescent="0.25">
      <c r="A12" s="25" t="s">
        <v>86</v>
      </c>
      <c r="B12" s="23">
        <v>3</v>
      </c>
      <c r="D12" t="s">
        <v>241</v>
      </c>
      <c r="E12">
        <v>3</v>
      </c>
      <c r="F12" s="50">
        <f t="shared" si="0"/>
        <v>1.935483870967742E-2</v>
      </c>
    </row>
    <row r="13" spans="1:6" x14ac:dyDescent="0.25">
      <c r="A13" s="25" t="s">
        <v>201</v>
      </c>
      <c r="B13" s="23">
        <v>155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3FC48-C71D-4F16-8608-F9C31B0C95E2}">
  <dimension ref="A1:G9"/>
  <sheetViews>
    <sheetView workbookViewId="0">
      <selection activeCell="A13" sqref="A13"/>
    </sheetView>
  </sheetViews>
  <sheetFormatPr defaultRowHeight="15" x14ac:dyDescent="0.25"/>
  <cols>
    <col min="1" max="1" width="9.85546875" bestFit="1" customWidth="1"/>
    <col min="2" max="2" width="13.42578125" bestFit="1" customWidth="1"/>
    <col min="3" max="3" width="15.85546875" bestFit="1" customWidth="1"/>
    <col min="4" max="4" width="37.7109375" bestFit="1" customWidth="1"/>
    <col min="5" max="5" width="34.7109375" bestFit="1" customWidth="1"/>
    <col min="6" max="6" width="20.140625" bestFit="1" customWidth="1"/>
    <col min="7" max="7" width="14" bestFit="1" customWidth="1"/>
  </cols>
  <sheetData>
    <row r="1" spans="1:7" x14ac:dyDescent="0.25">
      <c r="A1" s="21" t="s">
        <v>5</v>
      </c>
      <c r="B1" s="21" t="s">
        <v>6</v>
      </c>
      <c r="C1" s="21" t="s">
        <v>7</v>
      </c>
      <c r="D1" s="21" t="s">
        <v>8</v>
      </c>
      <c r="E1" s="21" t="s">
        <v>9</v>
      </c>
      <c r="F1" s="21" t="s">
        <v>10</v>
      </c>
      <c r="G1" s="21" t="s">
        <v>11</v>
      </c>
    </row>
    <row r="2" spans="1:7" x14ac:dyDescent="0.25">
      <c r="A2" t="s">
        <v>138</v>
      </c>
      <c r="B2" t="s">
        <v>139</v>
      </c>
      <c r="C2" t="s">
        <v>140</v>
      </c>
      <c r="D2" s="22" t="s">
        <v>141</v>
      </c>
      <c r="E2" t="s">
        <v>142</v>
      </c>
      <c r="F2" t="s">
        <v>143</v>
      </c>
      <c r="G2" t="s">
        <v>144</v>
      </c>
    </row>
    <row r="3" spans="1:7" x14ac:dyDescent="0.25">
      <c r="A3" t="s">
        <v>145</v>
      </c>
      <c r="B3" t="s">
        <v>146</v>
      </c>
      <c r="C3" t="s">
        <v>147</v>
      </c>
      <c r="D3" t="s">
        <v>148</v>
      </c>
      <c r="E3" t="s">
        <v>276</v>
      </c>
      <c r="F3" t="s">
        <v>149</v>
      </c>
      <c r="G3" t="s">
        <v>150</v>
      </c>
    </row>
    <row r="4" spans="1:7" x14ac:dyDescent="0.25">
      <c r="B4" t="s">
        <v>151</v>
      </c>
      <c r="C4" t="s">
        <v>152</v>
      </c>
      <c r="D4" t="s">
        <v>153</v>
      </c>
      <c r="E4" t="s">
        <v>154</v>
      </c>
      <c r="F4" t="s">
        <v>155</v>
      </c>
    </row>
    <row r="5" spans="1:7" x14ac:dyDescent="0.25">
      <c r="B5" t="s">
        <v>156</v>
      </c>
      <c r="C5" t="s">
        <v>157</v>
      </c>
      <c r="D5" t="s">
        <v>158</v>
      </c>
      <c r="E5" t="s">
        <v>159</v>
      </c>
      <c r="F5" t="s">
        <v>160</v>
      </c>
    </row>
    <row r="6" spans="1:7" x14ac:dyDescent="0.25">
      <c r="D6" t="s">
        <v>161</v>
      </c>
      <c r="E6" t="s">
        <v>162</v>
      </c>
    </row>
    <row r="7" spans="1:7" x14ac:dyDescent="0.25">
      <c r="D7" t="s">
        <v>275</v>
      </c>
    </row>
    <row r="8" spans="1:7" x14ac:dyDescent="0.25">
      <c r="D8" t="s">
        <v>163</v>
      </c>
    </row>
    <row r="9" spans="1:7" x14ac:dyDescent="0.25">
      <c r="D9" t="s">
        <v>164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31524-8760-4900-80B5-91D48A342D39}">
  <dimension ref="A3:I81"/>
  <sheetViews>
    <sheetView topLeftCell="A25" workbookViewId="0">
      <selection activeCell="D65" sqref="D65"/>
    </sheetView>
  </sheetViews>
  <sheetFormatPr defaultRowHeight="15" x14ac:dyDescent="0.25"/>
  <cols>
    <col min="1" max="1" width="54.5703125" bestFit="1" customWidth="1"/>
    <col min="2" max="2" width="18.85546875" bestFit="1" customWidth="1"/>
    <col min="4" max="4" width="54.5703125" bestFit="1" customWidth="1"/>
    <col min="5" max="5" width="10.140625" bestFit="1" customWidth="1"/>
    <col min="7" max="7" width="11.5703125" bestFit="1" customWidth="1"/>
    <col min="8" max="9" width="12.7109375" bestFit="1" customWidth="1"/>
  </cols>
  <sheetData>
    <row r="3" spans="1:9" x14ac:dyDescent="0.25">
      <c r="A3" s="24" t="s">
        <v>166</v>
      </c>
      <c r="B3" t="s">
        <v>165</v>
      </c>
      <c r="E3" s="32" t="s">
        <v>203</v>
      </c>
      <c r="F3" s="32" t="s">
        <v>210</v>
      </c>
      <c r="G3" s="32" t="s">
        <v>204</v>
      </c>
      <c r="H3" s="32" t="s">
        <v>205</v>
      </c>
      <c r="I3" s="32" t="s">
        <v>206</v>
      </c>
    </row>
    <row r="4" spans="1:9" x14ac:dyDescent="0.25">
      <c r="A4" s="25" t="s">
        <v>167</v>
      </c>
      <c r="B4" s="23">
        <v>2</v>
      </c>
      <c r="D4" s="25" t="s">
        <v>167</v>
      </c>
      <c r="E4" s="33">
        <v>2</v>
      </c>
      <c r="F4" s="29">
        <f>(E4/$E$41)*100</f>
        <v>1.2903225806451613</v>
      </c>
      <c r="G4" s="30">
        <f>E4/$E$41</f>
        <v>1.2903225806451613E-2</v>
      </c>
      <c r="H4" s="32">
        <f>LN(G4)</f>
        <v>-4.3502779363593014</v>
      </c>
      <c r="I4" s="32">
        <f>G4*H4</f>
        <v>-5.6132618533668403E-2</v>
      </c>
    </row>
    <row r="5" spans="1:9" x14ac:dyDescent="0.25">
      <c r="A5" s="25" t="s">
        <v>168</v>
      </c>
      <c r="B5" s="23">
        <v>3</v>
      </c>
      <c r="D5" s="25" t="s">
        <v>168</v>
      </c>
      <c r="E5" s="33">
        <v>3</v>
      </c>
      <c r="F5" s="29">
        <f t="shared" ref="F5:F40" si="0">(E5/$E$41)*100</f>
        <v>1.935483870967742</v>
      </c>
      <c r="G5" s="30">
        <f t="shared" ref="G5:G40" si="1">E5/$E$41</f>
        <v>1.935483870967742E-2</v>
      </c>
      <c r="H5" s="32">
        <f t="shared" ref="H5:H40" si="2">LN(G5)</f>
        <v>-3.9448128282511368</v>
      </c>
      <c r="I5" s="32">
        <f t="shared" ref="I5:I40" si="3">G5*H5</f>
        <v>-7.6351216030667163E-2</v>
      </c>
    </row>
    <row r="6" spans="1:9" x14ac:dyDescent="0.25">
      <c r="A6" s="25" t="s">
        <v>274</v>
      </c>
      <c r="B6" s="23">
        <v>1</v>
      </c>
      <c r="D6" s="25" t="s">
        <v>274</v>
      </c>
      <c r="E6" s="33">
        <v>1</v>
      </c>
      <c r="F6" s="29">
        <f t="shared" si="0"/>
        <v>0.64516129032258063</v>
      </c>
      <c r="G6" s="30">
        <f t="shared" si="1"/>
        <v>6.4516129032258064E-3</v>
      </c>
      <c r="H6" s="32">
        <f t="shared" si="2"/>
        <v>-5.0434251169192468</v>
      </c>
      <c r="I6" s="32">
        <f t="shared" si="3"/>
        <v>-3.2538226560769337E-2</v>
      </c>
    </row>
    <row r="7" spans="1:9" x14ac:dyDescent="0.25">
      <c r="A7" s="25" t="s">
        <v>169</v>
      </c>
      <c r="B7" s="23">
        <v>1</v>
      </c>
      <c r="D7" s="25" t="s">
        <v>169</v>
      </c>
      <c r="E7" s="33">
        <v>1</v>
      </c>
      <c r="F7" s="29">
        <f t="shared" si="0"/>
        <v>0.64516129032258063</v>
      </c>
      <c r="G7" s="30">
        <f t="shared" si="1"/>
        <v>6.4516129032258064E-3</v>
      </c>
      <c r="H7" s="32">
        <f t="shared" si="2"/>
        <v>-5.0434251169192468</v>
      </c>
      <c r="I7" s="32">
        <f t="shared" si="3"/>
        <v>-3.2538226560769337E-2</v>
      </c>
    </row>
    <row r="8" spans="1:9" x14ac:dyDescent="0.25">
      <c r="A8" s="25" t="s">
        <v>170</v>
      </c>
      <c r="B8" s="23">
        <v>1</v>
      </c>
      <c r="D8" s="25" t="s">
        <v>170</v>
      </c>
      <c r="E8" s="33">
        <v>1</v>
      </c>
      <c r="F8" s="29">
        <f t="shared" si="0"/>
        <v>0.64516129032258063</v>
      </c>
      <c r="G8" s="30">
        <f t="shared" si="1"/>
        <v>6.4516129032258064E-3</v>
      </c>
      <c r="H8" s="32">
        <f t="shared" si="2"/>
        <v>-5.0434251169192468</v>
      </c>
      <c r="I8" s="32">
        <f t="shared" si="3"/>
        <v>-3.2538226560769337E-2</v>
      </c>
    </row>
    <row r="9" spans="1:9" x14ac:dyDescent="0.25">
      <c r="A9" s="25" t="s">
        <v>171</v>
      </c>
      <c r="B9" s="23">
        <v>2</v>
      </c>
      <c r="D9" s="25" t="s">
        <v>171</v>
      </c>
      <c r="E9" s="33">
        <v>2</v>
      </c>
      <c r="F9" s="29">
        <f t="shared" si="0"/>
        <v>1.2903225806451613</v>
      </c>
      <c r="G9" s="30">
        <f t="shared" si="1"/>
        <v>1.2903225806451613E-2</v>
      </c>
      <c r="H9" s="32">
        <f t="shared" si="2"/>
        <v>-4.3502779363593014</v>
      </c>
      <c r="I9" s="32">
        <f t="shared" si="3"/>
        <v>-5.6132618533668403E-2</v>
      </c>
    </row>
    <row r="10" spans="1:9" x14ac:dyDescent="0.25">
      <c r="A10" s="25" t="s">
        <v>172</v>
      </c>
      <c r="B10" s="23">
        <v>1</v>
      </c>
      <c r="D10" s="25" t="s">
        <v>172</v>
      </c>
      <c r="E10" s="33">
        <v>1</v>
      </c>
      <c r="F10" s="29">
        <f t="shared" si="0"/>
        <v>0.64516129032258063</v>
      </c>
      <c r="G10" s="30">
        <f t="shared" si="1"/>
        <v>6.4516129032258064E-3</v>
      </c>
      <c r="H10" s="32">
        <f t="shared" si="2"/>
        <v>-5.0434251169192468</v>
      </c>
      <c r="I10" s="32">
        <f t="shared" si="3"/>
        <v>-3.2538226560769337E-2</v>
      </c>
    </row>
    <row r="11" spans="1:9" x14ac:dyDescent="0.25">
      <c r="A11" s="25" t="s">
        <v>173</v>
      </c>
      <c r="B11" s="23">
        <v>7</v>
      </c>
      <c r="D11" s="25" t="s">
        <v>173</v>
      </c>
      <c r="E11" s="33">
        <v>7</v>
      </c>
      <c r="F11" s="29">
        <f t="shared" si="0"/>
        <v>4.5161290322580641</v>
      </c>
      <c r="G11" s="30">
        <f t="shared" si="1"/>
        <v>4.5161290322580643E-2</v>
      </c>
      <c r="H11" s="32">
        <f t="shared" si="2"/>
        <v>-3.0975149678639333</v>
      </c>
      <c r="I11" s="32">
        <f t="shared" si="3"/>
        <v>-0.13988777274224215</v>
      </c>
    </row>
    <row r="12" spans="1:9" x14ac:dyDescent="0.25">
      <c r="A12" s="25" t="s">
        <v>174</v>
      </c>
      <c r="B12" s="23">
        <v>23</v>
      </c>
      <c r="D12" s="25" t="s">
        <v>174</v>
      </c>
      <c r="E12" s="33">
        <v>23</v>
      </c>
      <c r="F12" s="29">
        <f t="shared" si="0"/>
        <v>14.838709677419354</v>
      </c>
      <c r="G12" s="30">
        <f t="shared" si="1"/>
        <v>0.14838709677419354</v>
      </c>
      <c r="H12" s="32">
        <f t="shared" si="2"/>
        <v>-1.9079309009900971</v>
      </c>
      <c r="I12" s="32">
        <f t="shared" si="3"/>
        <v>-0.28311232724369179</v>
      </c>
    </row>
    <row r="13" spans="1:9" x14ac:dyDescent="0.25">
      <c r="A13" s="25" t="s">
        <v>175</v>
      </c>
      <c r="B13" s="23">
        <v>3</v>
      </c>
      <c r="D13" s="25" t="s">
        <v>175</v>
      </c>
      <c r="E13" s="33">
        <v>3</v>
      </c>
      <c r="F13" s="29">
        <f t="shared" si="0"/>
        <v>1.935483870967742</v>
      </c>
      <c r="G13" s="30">
        <f t="shared" si="1"/>
        <v>1.935483870967742E-2</v>
      </c>
      <c r="H13" s="32">
        <f t="shared" si="2"/>
        <v>-3.9448128282511368</v>
      </c>
      <c r="I13" s="32">
        <f t="shared" si="3"/>
        <v>-7.6351216030667163E-2</v>
      </c>
    </row>
    <row r="14" spans="1:9" x14ac:dyDescent="0.25">
      <c r="A14" s="25" t="s">
        <v>121</v>
      </c>
      <c r="B14" s="23">
        <v>2</v>
      </c>
      <c r="D14" s="25" t="s">
        <v>121</v>
      </c>
      <c r="E14" s="33">
        <v>2</v>
      </c>
      <c r="F14" s="29">
        <f t="shared" si="0"/>
        <v>1.2903225806451613</v>
      </c>
      <c r="G14" s="30">
        <f t="shared" si="1"/>
        <v>1.2903225806451613E-2</v>
      </c>
      <c r="H14" s="32">
        <f t="shared" si="2"/>
        <v>-4.3502779363593014</v>
      </c>
      <c r="I14" s="32">
        <f t="shared" si="3"/>
        <v>-5.6132618533668403E-2</v>
      </c>
    </row>
    <row r="15" spans="1:9" x14ac:dyDescent="0.25">
      <c r="A15" s="25" t="s">
        <v>176</v>
      </c>
      <c r="B15" s="23">
        <v>1</v>
      </c>
      <c r="D15" s="25" t="s">
        <v>176</v>
      </c>
      <c r="E15" s="33">
        <v>1</v>
      </c>
      <c r="F15" s="29">
        <f t="shared" si="0"/>
        <v>0.64516129032258063</v>
      </c>
      <c r="G15" s="30">
        <f t="shared" si="1"/>
        <v>6.4516129032258064E-3</v>
      </c>
      <c r="H15" s="32">
        <f t="shared" si="2"/>
        <v>-5.0434251169192468</v>
      </c>
      <c r="I15" s="32">
        <f t="shared" si="3"/>
        <v>-3.2538226560769337E-2</v>
      </c>
    </row>
    <row r="16" spans="1:9" x14ac:dyDescent="0.25">
      <c r="A16" s="25" t="s">
        <v>177</v>
      </c>
      <c r="B16" s="23">
        <v>7</v>
      </c>
      <c r="D16" s="25" t="s">
        <v>177</v>
      </c>
      <c r="E16" s="33">
        <v>7</v>
      </c>
      <c r="F16" s="29">
        <f t="shared" si="0"/>
        <v>4.5161290322580641</v>
      </c>
      <c r="G16" s="30">
        <f t="shared" si="1"/>
        <v>4.5161290322580643E-2</v>
      </c>
      <c r="H16" s="32">
        <f t="shared" si="2"/>
        <v>-3.0975149678639333</v>
      </c>
      <c r="I16" s="32">
        <f t="shared" si="3"/>
        <v>-0.13988777274224215</v>
      </c>
    </row>
    <row r="17" spans="1:9" x14ac:dyDescent="0.25">
      <c r="A17" s="25" t="s">
        <v>178</v>
      </c>
      <c r="B17" s="23">
        <v>1</v>
      </c>
      <c r="D17" s="25" t="s">
        <v>178</v>
      </c>
      <c r="E17" s="33">
        <v>1</v>
      </c>
      <c r="F17" s="29">
        <f t="shared" si="0"/>
        <v>0.64516129032258063</v>
      </c>
      <c r="G17" s="30">
        <f t="shared" si="1"/>
        <v>6.4516129032258064E-3</v>
      </c>
      <c r="H17" s="32">
        <f t="shared" si="2"/>
        <v>-5.0434251169192468</v>
      </c>
      <c r="I17" s="32">
        <f t="shared" si="3"/>
        <v>-3.2538226560769337E-2</v>
      </c>
    </row>
    <row r="18" spans="1:9" x14ac:dyDescent="0.25">
      <c r="A18" s="25" t="s">
        <v>179</v>
      </c>
      <c r="B18" s="23">
        <v>1</v>
      </c>
      <c r="D18" s="25" t="s">
        <v>179</v>
      </c>
      <c r="E18" s="33">
        <v>1</v>
      </c>
      <c r="F18" s="29">
        <f t="shared" si="0"/>
        <v>0.64516129032258063</v>
      </c>
      <c r="G18" s="30">
        <f t="shared" si="1"/>
        <v>6.4516129032258064E-3</v>
      </c>
      <c r="H18" s="32">
        <f t="shared" si="2"/>
        <v>-5.0434251169192468</v>
      </c>
      <c r="I18" s="32">
        <f t="shared" si="3"/>
        <v>-3.2538226560769337E-2</v>
      </c>
    </row>
    <row r="19" spans="1:9" x14ac:dyDescent="0.25">
      <c r="A19" s="25" t="s">
        <v>180</v>
      </c>
      <c r="B19" s="23">
        <v>27</v>
      </c>
      <c r="D19" s="25" t="s">
        <v>180</v>
      </c>
      <c r="E19" s="33">
        <v>27</v>
      </c>
      <c r="F19" s="29">
        <f t="shared" si="0"/>
        <v>17.419354838709676</v>
      </c>
      <c r="G19" s="30">
        <f t="shared" si="1"/>
        <v>0.17419354838709677</v>
      </c>
      <c r="H19" s="32">
        <f t="shared" si="2"/>
        <v>-1.7475882509149177</v>
      </c>
      <c r="I19" s="32">
        <f t="shared" si="3"/>
        <v>-0.30441859854646952</v>
      </c>
    </row>
    <row r="20" spans="1:9" x14ac:dyDescent="0.25">
      <c r="A20" s="25" t="s">
        <v>181</v>
      </c>
      <c r="B20" s="23">
        <v>1</v>
      </c>
      <c r="D20" s="25" t="s">
        <v>181</v>
      </c>
      <c r="E20" s="33">
        <v>1</v>
      </c>
      <c r="F20" s="29">
        <f t="shared" si="0"/>
        <v>0.64516129032258063</v>
      </c>
      <c r="G20" s="30">
        <f t="shared" si="1"/>
        <v>6.4516129032258064E-3</v>
      </c>
      <c r="H20" s="32">
        <f t="shared" si="2"/>
        <v>-5.0434251169192468</v>
      </c>
      <c r="I20" s="32">
        <f t="shared" si="3"/>
        <v>-3.2538226560769337E-2</v>
      </c>
    </row>
    <row r="21" spans="1:9" x14ac:dyDescent="0.25">
      <c r="A21" s="25" t="s">
        <v>182</v>
      </c>
      <c r="B21" s="23">
        <v>1</v>
      </c>
      <c r="D21" s="25" t="s">
        <v>182</v>
      </c>
      <c r="E21" s="33">
        <v>1</v>
      </c>
      <c r="F21" s="29">
        <f t="shared" si="0"/>
        <v>0.64516129032258063</v>
      </c>
      <c r="G21" s="30">
        <f t="shared" si="1"/>
        <v>6.4516129032258064E-3</v>
      </c>
      <c r="H21" s="32">
        <f t="shared" si="2"/>
        <v>-5.0434251169192468</v>
      </c>
      <c r="I21" s="32">
        <f t="shared" si="3"/>
        <v>-3.2538226560769337E-2</v>
      </c>
    </row>
    <row r="22" spans="1:9" x14ac:dyDescent="0.25">
      <c r="A22" s="25" t="s">
        <v>183</v>
      </c>
      <c r="B22" s="23">
        <v>6</v>
      </c>
      <c r="D22" s="25" t="s">
        <v>183</v>
      </c>
      <c r="E22" s="33">
        <v>6</v>
      </c>
      <c r="F22" s="29">
        <f t="shared" si="0"/>
        <v>3.870967741935484</v>
      </c>
      <c r="G22" s="30">
        <f t="shared" si="1"/>
        <v>3.870967741935484E-2</v>
      </c>
      <c r="H22" s="32">
        <f t="shared" si="2"/>
        <v>-3.2516656476911914</v>
      </c>
      <c r="I22" s="32">
        <f t="shared" si="3"/>
        <v>-0.12587092829772353</v>
      </c>
    </row>
    <row r="23" spans="1:9" x14ac:dyDescent="0.25">
      <c r="A23" s="25" t="s">
        <v>184</v>
      </c>
      <c r="B23" s="23">
        <v>1</v>
      </c>
      <c r="D23" s="25" t="s">
        <v>184</v>
      </c>
      <c r="E23" s="33">
        <v>1</v>
      </c>
      <c r="F23" s="29">
        <f t="shared" si="0"/>
        <v>0.64516129032258063</v>
      </c>
      <c r="G23" s="30">
        <f t="shared" si="1"/>
        <v>6.4516129032258064E-3</v>
      </c>
      <c r="H23" s="32">
        <f t="shared" si="2"/>
        <v>-5.0434251169192468</v>
      </c>
      <c r="I23" s="32">
        <f t="shared" si="3"/>
        <v>-3.2538226560769337E-2</v>
      </c>
    </row>
    <row r="24" spans="1:9" x14ac:dyDescent="0.25">
      <c r="A24" s="25" t="s">
        <v>185</v>
      </c>
      <c r="B24" s="23">
        <v>7</v>
      </c>
      <c r="D24" s="25" t="s">
        <v>185</v>
      </c>
      <c r="E24" s="33">
        <v>7</v>
      </c>
      <c r="F24" s="29">
        <f t="shared" si="0"/>
        <v>4.5161290322580641</v>
      </c>
      <c r="G24" s="30">
        <f t="shared" si="1"/>
        <v>4.5161290322580643E-2</v>
      </c>
      <c r="H24" s="32">
        <f t="shared" si="2"/>
        <v>-3.0975149678639333</v>
      </c>
      <c r="I24" s="32">
        <f t="shared" si="3"/>
        <v>-0.13988777274224215</v>
      </c>
    </row>
    <row r="25" spans="1:9" x14ac:dyDescent="0.25">
      <c r="A25" s="25" t="s">
        <v>186</v>
      </c>
      <c r="B25" s="23">
        <v>2</v>
      </c>
      <c r="D25" s="25" t="s">
        <v>186</v>
      </c>
      <c r="E25" s="33">
        <v>2</v>
      </c>
      <c r="F25" s="29">
        <f t="shared" si="0"/>
        <v>1.2903225806451613</v>
      </c>
      <c r="G25" s="30">
        <f t="shared" si="1"/>
        <v>1.2903225806451613E-2</v>
      </c>
      <c r="H25" s="32">
        <f t="shared" si="2"/>
        <v>-4.3502779363593014</v>
      </c>
      <c r="I25" s="32">
        <f t="shared" si="3"/>
        <v>-5.6132618533668403E-2</v>
      </c>
    </row>
    <row r="26" spans="1:9" x14ac:dyDescent="0.25">
      <c r="A26" s="25" t="s">
        <v>187</v>
      </c>
      <c r="B26" s="23">
        <v>3</v>
      </c>
      <c r="D26" s="25" t="s">
        <v>187</v>
      </c>
      <c r="E26" s="33">
        <v>3</v>
      </c>
      <c r="F26" s="29">
        <f t="shared" si="0"/>
        <v>1.935483870967742</v>
      </c>
      <c r="G26" s="30">
        <f t="shared" si="1"/>
        <v>1.935483870967742E-2</v>
      </c>
      <c r="H26" s="32">
        <f t="shared" si="2"/>
        <v>-3.9448128282511368</v>
      </c>
      <c r="I26" s="32">
        <f t="shared" si="3"/>
        <v>-7.6351216030667163E-2</v>
      </c>
    </row>
    <row r="27" spans="1:9" x14ac:dyDescent="0.25">
      <c r="A27" s="25" t="s">
        <v>188</v>
      </c>
      <c r="B27" s="23">
        <v>1</v>
      </c>
      <c r="D27" s="25" t="s">
        <v>188</v>
      </c>
      <c r="E27" s="33">
        <v>1</v>
      </c>
      <c r="F27" s="29">
        <f t="shared" si="0"/>
        <v>0.64516129032258063</v>
      </c>
      <c r="G27" s="30">
        <f t="shared" si="1"/>
        <v>6.4516129032258064E-3</v>
      </c>
      <c r="H27" s="32">
        <f t="shared" si="2"/>
        <v>-5.0434251169192468</v>
      </c>
      <c r="I27" s="32">
        <f t="shared" si="3"/>
        <v>-3.2538226560769337E-2</v>
      </c>
    </row>
    <row r="28" spans="1:9" x14ac:dyDescent="0.25">
      <c r="A28" s="25" t="s">
        <v>189</v>
      </c>
      <c r="B28" s="23">
        <v>1</v>
      </c>
      <c r="D28" s="25" t="s">
        <v>189</v>
      </c>
      <c r="E28" s="33">
        <v>1</v>
      </c>
      <c r="F28" s="29">
        <f t="shared" si="0"/>
        <v>0.64516129032258063</v>
      </c>
      <c r="G28" s="30">
        <f t="shared" si="1"/>
        <v>6.4516129032258064E-3</v>
      </c>
      <c r="H28" s="32">
        <f t="shared" si="2"/>
        <v>-5.0434251169192468</v>
      </c>
      <c r="I28" s="32">
        <f t="shared" si="3"/>
        <v>-3.2538226560769337E-2</v>
      </c>
    </row>
    <row r="29" spans="1:9" x14ac:dyDescent="0.25">
      <c r="A29" s="25" t="s">
        <v>190</v>
      </c>
      <c r="B29" s="23">
        <v>5</v>
      </c>
      <c r="D29" s="25" t="s">
        <v>190</v>
      </c>
      <c r="E29" s="33">
        <v>5</v>
      </c>
      <c r="F29" s="29">
        <f t="shared" si="0"/>
        <v>3.225806451612903</v>
      </c>
      <c r="G29" s="30">
        <f t="shared" si="1"/>
        <v>3.2258064516129031E-2</v>
      </c>
      <c r="H29" s="32">
        <f t="shared" si="2"/>
        <v>-3.4339872044851463</v>
      </c>
      <c r="I29" s="32">
        <f t="shared" si="3"/>
        <v>-0.11077378078984343</v>
      </c>
    </row>
    <row r="30" spans="1:9" x14ac:dyDescent="0.25">
      <c r="A30" s="25" t="s">
        <v>191</v>
      </c>
      <c r="B30" s="23">
        <v>2</v>
      </c>
      <c r="D30" s="25" t="s">
        <v>191</v>
      </c>
      <c r="E30" s="33">
        <v>2</v>
      </c>
      <c r="F30" s="29">
        <f t="shared" si="0"/>
        <v>1.2903225806451613</v>
      </c>
      <c r="G30" s="30">
        <f t="shared" si="1"/>
        <v>1.2903225806451613E-2</v>
      </c>
      <c r="H30" s="32">
        <f t="shared" si="2"/>
        <v>-4.3502779363593014</v>
      </c>
      <c r="I30" s="32">
        <f t="shared" si="3"/>
        <v>-5.6132618533668403E-2</v>
      </c>
    </row>
    <row r="31" spans="1:9" x14ac:dyDescent="0.25">
      <c r="A31" s="25" t="s">
        <v>192</v>
      </c>
      <c r="B31" s="23">
        <v>6</v>
      </c>
      <c r="D31" s="25" t="s">
        <v>192</v>
      </c>
      <c r="E31" s="33">
        <v>6</v>
      </c>
      <c r="F31" s="29">
        <f t="shared" si="0"/>
        <v>3.870967741935484</v>
      </c>
      <c r="G31" s="30">
        <f t="shared" si="1"/>
        <v>3.870967741935484E-2</v>
      </c>
      <c r="H31" s="32">
        <f t="shared" si="2"/>
        <v>-3.2516656476911914</v>
      </c>
      <c r="I31" s="32">
        <f t="shared" si="3"/>
        <v>-0.12587092829772353</v>
      </c>
    </row>
    <row r="32" spans="1:9" x14ac:dyDescent="0.25">
      <c r="A32" s="25" t="s">
        <v>193</v>
      </c>
      <c r="B32" s="23">
        <v>3</v>
      </c>
      <c r="D32" s="25" t="s">
        <v>193</v>
      </c>
      <c r="E32" s="33">
        <v>3</v>
      </c>
      <c r="F32" s="29">
        <f t="shared" si="0"/>
        <v>1.935483870967742</v>
      </c>
      <c r="G32" s="30">
        <f t="shared" si="1"/>
        <v>1.935483870967742E-2</v>
      </c>
      <c r="H32" s="32">
        <f t="shared" si="2"/>
        <v>-3.9448128282511368</v>
      </c>
      <c r="I32" s="32">
        <f t="shared" si="3"/>
        <v>-7.6351216030667163E-2</v>
      </c>
    </row>
    <row r="33" spans="1:9" x14ac:dyDescent="0.25">
      <c r="A33" s="25" t="s">
        <v>194</v>
      </c>
      <c r="B33" s="23">
        <v>3</v>
      </c>
      <c r="D33" s="25" t="s">
        <v>194</v>
      </c>
      <c r="E33" s="33">
        <v>3</v>
      </c>
      <c r="F33" s="29">
        <f t="shared" si="0"/>
        <v>1.935483870967742</v>
      </c>
      <c r="G33" s="30">
        <f t="shared" si="1"/>
        <v>1.935483870967742E-2</v>
      </c>
      <c r="H33" s="32">
        <f t="shared" si="2"/>
        <v>-3.9448128282511368</v>
      </c>
      <c r="I33" s="32">
        <f t="shared" si="3"/>
        <v>-7.6351216030667163E-2</v>
      </c>
    </row>
    <row r="34" spans="1:9" x14ac:dyDescent="0.25">
      <c r="A34" s="25" t="s">
        <v>195</v>
      </c>
      <c r="B34" s="23">
        <v>1</v>
      </c>
      <c r="D34" s="25" t="s">
        <v>195</v>
      </c>
      <c r="E34" s="33">
        <v>1</v>
      </c>
      <c r="F34" s="29">
        <f t="shared" si="0"/>
        <v>0.64516129032258063</v>
      </c>
      <c r="G34" s="30">
        <f t="shared" si="1"/>
        <v>6.4516129032258064E-3</v>
      </c>
      <c r="H34" s="32">
        <f t="shared" si="2"/>
        <v>-5.0434251169192468</v>
      </c>
      <c r="I34" s="32">
        <f t="shared" si="3"/>
        <v>-3.2538226560769337E-2</v>
      </c>
    </row>
    <row r="35" spans="1:9" x14ac:dyDescent="0.25">
      <c r="A35" s="25" t="s">
        <v>196</v>
      </c>
      <c r="B35" s="23">
        <v>1</v>
      </c>
      <c r="D35" s="25" t="s">
        <v>196</v>
      </c>
      <c r="E35" s="33">
        <v>1</v>
      </c>
      <c r="F35" s="29">
        <f t="shared" si="0"/>
        <v>0.64516129032258063</v>
      </c>
      <c r="G35" s="30">
        <f t="shared" si="1"/>
        <v>6.4516129032258064E-3</v>
      </c>
      <c r="H35" s="32">
        <f t="shared" si="2"/>
        <v>-5.0434251169192468</v>
      </c>
      <c r="I35" s="32">
        <f t="shared" si="3"/>
        <v>-3.2538226560769337E-2</v>
      </c>
    </row>
    <row r="36" spans="1:9" x14ac:dyDescent="0.25">
      <c r="A36" s="25" t="s">
        <v>197</v>
      </c>
      <c r="B36" s="23">
        <v>5</v>
      </c>
      <c r="D36" s="25" t="s">
        <v>197</v>
      </c>
      <c r="E36" s="33">
        <v>5</v>
      </c>
      <c r="F36" s="29">
        <f t="shared" si="0"/>
        <v>3.225806451612903</v>
      </c>
      <c r="G36" s="30">
        <f t="shared" si="1"/>
        <v>3.2258064516129031E-2</v>
      </c>
      <c r="H36" s="32">
        <f t="shared" si="2"/>
        <v>-3.4339872044851463</v>
      </c>
      <c r="I36" s="32">
        <f t="shared" si="3"/>
        <v>-0.11077378078984343</v>
      </c>
    </row>
    <row r="37" spans="1:9" x14ac:dyDescent="0.25">
      <c r="A37" s="25" t="s">
        <v>198</v>
      </c>
      <c r="B37" s="23">
        <v>2</v>
      </c>
      <c r="D37" s="25" t="s">
        <v>198</v>
      </c>
      <c r="E37" s="33">
        <v>2</v>
      </c>
      <c r="F37" s="29">
        <f t="shared" si="0"/>
        <v>1.2903225806451613</v>
      </c>
      <c r="G37" s="30">
        <f t="shared" si="1"/>
        <v>1.2903225806451613E-2</v>
      </c>
      <c r="H37" s="32">
        <f t="shared" si="2"/>
        <v>-4.3502779363593014</v>
      </c>
      <c r="I37" s="32">
        <f t="shared" si="3"/>
        <v>-5.6132618533668403E-2</v>
      </c>
    </row>
    <row r="38" spans="1:9" x14ac:dyDescent="0.25">
      <c r="A38" s="25" t="s">
        <v>199</v>
      </c>
      <c r="B38" s="23">
        <v>1</v>
      </c>
      <c r="D38" s="25" t="s">
        <v>199</v>
      </c>
      <c r="E38" s="33">
        <v>1</v>
      </c>
      <c r="F38" s="29">
        <f t="shared" si="0"/>
        <v>0.64516129032258063</v>
      </c>
      <c r="G38" s="30">
        <f t="shared" si="1"/>
        <v>6.4516129032258064E-3</v>
      </c>
      <c r="H38" s="32">
        <f t="shared" si="2"/>
        <v>-5.0434251169192468</v>
      </c>
      <c r="I38" s="32">
        <f t="shared" si="3"/>
        <v>-3.2538226560769337E-2</v>
      </c>
    </row>
    <row r="39" spans="1:9" x14ac:dyDescent="0.25">
      <c r="A39" s="25" t="s">
        <v>137</v>
      </c>
      <c r="B39" s="23">
        <v>15</v>
      </c>
      <c r="D39" s="25" t="s">
        <v>137</v>
      </c>
      <c r="E39" s="33">
        <v>15</v>
      </c>
      <c r="F39" s="29">
        <f t="shared" si="0"/>
        <v>9.67741935483871</v>
      </c>
      <c r="G39" s="30">
        <f t="shared" si="1"/>
        <v>9.6774193548387094E-2</v>
      </c>
      <c r="H39" s="32">
        <f t="shared" si="2"/>
        <v>-2.3353749158170367</v>
      </c>
      <c r="I39" s="32">
        <f t="shared" si="3"/>
        <v>-0.22600402411132614</v>
      </c>
    </row>
    <row r="40" spans="1:9" x14ac:dyDescent="0.25">
      <c r="A40" s="25" t="s">
        <v>200</v>
      </c>
      <c r="B40" s="23">
        <v>5</v>
      </c>
      <c r="D40" s="25" t="s">
        <v>200</v>
      </c>
      <c r="E40" s="33">
        <v>5</v>
      </c>
      <c r="F40" s="29">
        <f t="shared" si="0"/>
        <v>3.225806451612903</v>
      </c>
      <c r="G40" s="30">
        <f t="shared" si="1"/>
        <v>3.2258064516129031E-2</v>
      </c>
      <c r="H40" s="32">
        <f t="shared" si="2"/>
        <v>-3.4339872044851463</v>
      </c>
      <c r="I40" s="32">
        <f t="shared" si="3"/>
        <v>-0.11077378078984343</v>
      </c>
    </row>
    <row r="41" spans="1:9" x14ac:dyDescent="0.25">
      <c r="A41" s="25" t="s">
        <v>201</v>
      </c>
      <c r="B41" s="23">
        <v>155</v>
      </c>
      <c r="D41" s="28" t="s">
        <v>201</v>
      </c>
      <c r="E41" s="34">
        <v>155</v>
      </c>
      <c r="F41" s="29">
        <f>SUM(F4:F40)</f>
        <v>100</v>
      </c>
      <c r="G41" s="32"/>
      <c r="H41" s="32"/>
      <c r="I41" s="32">
        <f>SUM(I4:I40)</f>
        <v>-3.0238866568600784</v>
      </c>
    </row>
    <row r="42" spans="1:9" x14ac:dyDescent="0.25">
      <c r="H42" s="40" t="s">
        <v>207</v>
      </c>
      <c r="I42" s="41">
        <f>I41*-1</f>
        <v>3.0238866568600784</v>
      </c>
    </row>
    <row r="43" spans="1:9" x14ac:dyDescent="0.25">
      <c r="H43" s="40" t="s">
        <v>208</v>
      </c>
      <c r="I43" s="40">
        <f>LN(37)</f>
        <v>3.6109179126442243</v>
      </c>
    </row>
    <row r="44" spans="1:9" x14ac:dyDescent="0.25">
      <c r="H44" s="31" t="s">
        <v>209</v>
      </c>
      <c r="I44" s="31">
        <f>I42/I43</f>
        <v>0.83742880065798253</v>
      </c>
    </row>
    <row r="45" spans="1:9" x14ac:dyDescent="0.25">
      <c r="A45" s="25" t="s">
        <v>180</v>
      </c>
      <c r="B45" s="33">
        <v>27</v>
      </c>
      <c r="C45" s="29">
        <f t="shared" ref="C45:C81" si="4">(B45/$E$41)*100</f>
        <v>17.419354838709676</v>
      </c>
    </row>
    <row r="46" spans="1:9" x14ac:dyDescent="0.25">
      <c r="A46" s="25" t="s">
        <v>174</v>
      </c>
      <c r="B46" s="33">
        <v>23</v>
      </c>
      <c r="C46" s="29">
        <f t="shared" si="4"/>
        <v>14.838709677419354</v>
      </c>
    </row>
    <row r="47" spans="1:9" x14ac:dyDescent="0.25">
      <c r="A47" s="25" t="s">
        <v>137</v>
      </c>
      <c r="B47" s="33">
        <v>15</v>
      </c>
      <c r="C47" s="29">
        <f t="shared" si="4"/>
        <v>9.67741935483871</v>
      </c>
    </row>
    <row r="48" spans="1:9" x14ac:dyDescent="0.25">
      <c r="A48" s="25" t="s">
        <v>173</v>
      </c>
      <c r="B48" s="33">
        <v>7</v>
      </c>
      <c r="C48" s="29">
        <f t="shared" si="4"/>
        <v>4.5161290322580641</v>
      </c>
    </row>
    <row r="49" spans="1:3" x14ac:dyDescent="0.25">
      <c r="A49" s="25" t="s">
        <v>177</v>
      </c>
      <c r="B49" s="33">
        <v>7</v>
      </c>
      <c r="C49" s="29">
        <f t="shared" si="4"/>
        <v>4.5161290322580641</v>
      </c>
    </row>
    <row r="50" spans="1:3" x14ac:dyDescent="0.25">
      <c r="A50" s="25" t="s">
        <v>185</v>
      </c>
      <c r="B50" s="33">
        <v>7</v>
      </c>
      <c r="C50" s="29">
        <f t="shared" si="4"/>
        <v>4.5161290322580641</v>
      </c>
    </row>
    <row r="51" spans="1:3" x14ac:dyDescent="0.25">
      <c r="A51" s="25" t="s">
        <v>183</v>
      </c>
      <c r="B51" s="33">
        <v>6</v>
      </c>
      <c r="C51" s="29">
        <f t="shared" si="4"/>
        <v>3.870967741935484</v>
      </c>
    </row>
    <row r="52" spans="1:3" x14ac:dyDescent="0.25">
      <c r="A52" s="25" t="s">
        <v>192</v>
      </c>
      <c r="B52" s="33">
        <v>6</v>
      </c>
      <c r="C52" s="29">
        <f t="shared" si="4"/>
        <v>3.870967741935484</v>
      </c>
    </row>
    <row r="53" spans="1:3" x14ac:dyDescent="0.25">
      <c r="A53" s="25" t="s">
        <v>190</v>
      </c>
      <c r="B53" s="33">
        <v>5</v>
      </c>
      <c r="C53" s="29">
        <f t="shared" si="4"/>
        <v>3.225806451612903</v>
      </c>
    </row>
    <row r="54" spans="1:3" x14ac:dyDescent="0.25">
      <c r="A54" s="25" t="s">
        <v>197</v>
      </c>
      <c r="B54" s="33">
        <v>5</v>
      </c>
      <c r="C54" s="29">
        <f t="shared" si="4"/>
        <v>3.225806451612903</v>
      </c>
    </row>
    <row r="55" spans="1:3" x14ac:dyDescent="0.25">
      <c r="A55" s="25" t="s">
        <v>200</v>
      </c>
      <c r="B55" s="33">
        <v>5</v>
      </c>
      <c r="C55" s="29">
        <f t="shared" si="4"/>
        <v>3.225806451612903</v>
      </c>
    </row>
    <row r="56" spans="1:3" x14ac:dyDescent="0.25">
      <c r="A56" s="25" t="s">
        <v>168</v>
      </c>
      <c r="B56" s="33">
        <v>3</v>
      </c>
      <c r="C56" s="29">
        <f t="shared" si="4"/>
        <v>1.935483870967742</v>
      </c>
    </row>
    <row r="57" spans="1:3" x14ac:dyDescent="0.25">
      <c r="A57" s="25" t="s">
        <v>175</v>
      </c>
      <c r="B57" s="33">
        <v>3</v>
      </c>
      <c r="C57" s="29">
        <f t="shared" si="4"/>
        <v>1.935483870967742</v>
      </c>
    </row>
    <row r="58" spans="1:3" x14ac:dyDescent="0.25">
      <c r="A58" s="25" t="s">
        <v>187</v>
      </c>
      <c r="B58" s="33">
        <v>3</v>
      </c>
      <c r="C58" s="29">
        <f t="shared" si="4"/>
        <v>1.935483870967742</v>
      </c>
    </row>
    <row r="59" spans="1:3" x14ac:dyDescent="0.25">
      <c r="A59" s="25" t="s">
        <v>193</v>
      </c>
      <c r="B59" s="33">
        <v>3</v>
      </c>
      <c r="C59" s="29">
        <f t="shared" si="4"/>
        <v>1.935483870967742</v>
      </c>
    </row>
    <row r="60" spans="1:3" x14ac:dyDescent="0.25">
      <c r="A60" s="25" t="s">
        <v>194</v>
      </c>
      <c r="B60" s="33">
        <v>3</v>
      </c>
      <c r="C60" s="29">
        <f t="shared" si="4"/>
        <v>1.935483870967742</v>
      </c>
    </row>
    <row r="61" spans="1:3" x14ac:dyDescent="0.25">
      <c r="A61" s="25" t="s">
        <v>167</v>
      </c>
      <c r="B61" s="33">
        <v>2</v>
      </c>
      <c r="C61" s="29">
        <f t="shared" si="4"/>
        <v>1.2903225806451613</v>
      </c>
    </row>
    <row r="62" spans="1:3" x14ac:dyDescent="0.25">
      <c r="A62" s="25" t="s">
        <v>171</v>
      </c>
      <c r="B62" s="33">
        <v>2</v>
      </c>
      <c r="C62" s="29">
        <f t="shared" si="4"/>
        <v>1.2903225806451613</v>
      </c>
    </row>
    <row r="63" spans="1:3" x14ac:dyDescent="0.25">
      <c r="A63" s="25" t="s">
        <v>121</v>
      </c>
      <c r="B63" s="33">
        <v>2</v>
      </c>
      <c r="C63" s="29">
        <f t="shared" si="4"/>
        <v>1.2903225806451613</v>
      </c>
    </row>
    <row r="64" spans="1:3" x14ac:dyDescent="0.25">
      <c r="A64" s="25" t="s">
        <v>186</v>
      </c>
      <c r="B64" s="33">
        <v>2</v>
      </c>
      <c r="C64" s="29">
        <f t="shared" si="4"/>
        <v>1.2903225806451613</v>
      </c>
    </row>
    <row r="65" spans="1:3" x14ac:dyDescent="0.25">
      <c r="A65" s="25" t="s">
        <v>191</v>
      </c>
      <c r="B65" s="33">
        <v>2</v>
      </c>
      <c r="C65" s="29">
        <f t="shared" si="4"/>
        <v>1.2903225806451613</v>
      </c>
    </row>
    <row r="66" spans="1:3" x14ac:dyDescent="0.25">
      <c r="A66" s="25" t="s">
        <v>198</v>
      </c>
      <c r="B66" s="33">
        <v>2</v>
      </c>
      <c r="C66" s="29">
        <f t="shared" si="4"/>
        <v>1.2903225806451613</v>
      </c>
    </row>
    <row r="67" spans="1:3" x14ac:dyDescent="0.25">
      <c r="A67" s="25" t="s">
        <v>274</v>
      </c>
      <c r="B67" s="33">
        <v>1</v>
      </c>
      <c r="C67" s="29">
        <f t="shared" si="4"/>
        <v>0.64516129032258063</v>
      </c>
    </row>
    <row r="68" spans="1:3" x14ac:dyDescent="0.25">
      <c r="A68" s="25" t="s">
        <v>169</v>
      </c>
      <c r="B68" s="33">
        <v>1</v>
      </c>
      <c r="C68" s="29">
        <f t="shared" si="4"/>
        <v>0.64516129032258063</v>
      </c>
    </row>
    <row r="69" spans="1:3" x14ac:dyDescent="0.25">
      <c r="A69" s="25" t="s">
        <v>170</v>
      </c>
      <c r="B69" s="33">
        <v>1</v>
      </c>
      <c r="C69" s="29">
        <f t="shared" si="4"/>
        <v>0.64516129032258063</v>
      </c>
    </row>
    <row r="70" spans="1:3" x14ac:dyDescent="0.25">
      <c r="A70" s="25" t="s">
        <v>172</v>
      </c>
      <c r="B70" s="33">
        <v>1</v>
      </c>
      <c r="C70" s="29">
        <f t="shared" si="4"/>
        <v>0.64516129032258063</v>
      </c>
    </row>
    <row r="71" spans="1:3" x14ac:dyDescent="0.25">
      <c r="A71" s="25" t="s">
        <v>176</v>
      </c>
      <c r="B71" s="33">
        <v>1</v>
      </c>
      <c r="C71" s="29">
        <f t="shared" si="4"/>
        <v>0.64516129032258063</v>
      </c>
    </row>
    <row r="72" spans="1:3" x14ac:dyDescent="0.25">
      <c r="A72" s="25" t="s">
        <v>178</v>
      </c>
      <c r="B72" s="33">
        <v>1</v>
      </c>
      <c r="C72" s="29">
        <f t="shared" si="4"/>
        <v>0.64516129032258063</v>
      </c>
    </row>
    <row r="73" spans="1:3" x14ac:dyDescent="0.25">
      <c r="A73" s="25" t="s">
        <v>179</v>
      </c>
      <c r="B73" s="33">
        <v>1</v>
      </c>
      <c r="C73" s="29">
        <f t="shared" si="4"/>
        <v>0.64516129032258063</v>
      </c>
    </row>
    <row r="74" spans="1:3" x14ac:dyDescent="0.25">
      <c r="A74" s="25" t="s">
        <v>181</v>
      </c>
      <c r="B74" s="33">
        <v>1</v>
      </c>
      <c r="C74" s="29">
        <f t="shared" si="4"/>
        <v>0.64516129032258063</v>
      </c>
    </row>
    <row r="75" spans="1:3" x14ac:dyDescent="0.25">
      <c r="A75" s="25" t="s">
        <v>182</v>
      </c>
      <c r="B75" s="33">
        <v>1</v>
      </c>
      <c r="C75" s="29">
        <f t="shared" si="4"/>
        <v>0.64516129032258063</v>
      </c>
    </row>
    <row r="76" spans="1:3" x14ac:dyDescent="0.25">
      <c r="A76" s="25" t="s">
        <v>184</v>
      </c>
      <c r="B76" s="33">
        <v>1</v>
      </c>
      <c r="C76" s="29">
        <f t="shared" si="4"/>
        <v>0.64516129032258063</v>
      </c>
    </row>
    <row r="77" spans="1:3" x14ac:dyDescent="0.25">
      <c r="A77" s="25" t="s">
        <v>188</v>
      </c>
      <c r="B77" s="33">
        <v>1</v>
      </c>
      <c r="C77" s="29">
        <f t="shared" si="4"/>
        <v>0.64516129032258063</v>
      </c>
    </row>
    <row r="78" spans="1:3" x14ac:dyDescent="0.25">
      <c r="A78" s="25" t="s">
        <v>189</v>
      </c>
      <c r="B78" s="33">
        <v>1</v>
      </c>
      <c r="C78" s="29">
        <f t="shared" si="4"/>
        <v>0.64516129032258063</v>
      </c>
    </row>
    <row r="79" spans="1:3" x14ac:dyDescent="0.25">
      <c r="A79" s="25" t="s">
        <v>195</v>
      </c>
      <c r="B79" s="33">
        <v>1</v>
      </c>
      <c r="C79" s="29">
        <f t="shared" si="4"/>
        <v>0.64516129032258063</v>
      </c>
    </row>
    <row r="80" spans="1:3" x14ac:dyDescent="0.25">
      <c r="A80" s="25" t="s">
        <v>196</v>
      </c>
      <c r="B80" s="33">
        <v>1</v>
      </c>
      <c r="C80" s="29">
        <f t="shared" si="4"/>
        <v>0.64516129032258063</v>
      </c>
    </row>
    <row r="81" spans="1:3" x14ac:dyDescent="0.25">
      <c r="A81" s="25" t="s">
        <v>199</v>
      </c>
      <c r="B81" s="33">
        <v>1</v>
      </c>
      <c r="C81" s="29">
        <f t="shared" si="4"/>
        <v>0.64516129032258063</v>
      </c>
    </row>
  </sheetData>
  <sortState xmlns:xlrd2="http://schemas.microsoft.com/office/spreadsheetml/2017/richdata2" ref="A45:C81">
    <sortCondition descending="1" ref="C45:C81"/>
  </sortState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308E9-2530-413F-93E8-708904EF3AC9}">
  <dimension ref="A3:K104"/>
  <sheetViews>
    <sheetView topLeftCell="C4" workbookViewId="0">
      <selection activeCell="G14" sqref="G14"/>
    </sheetView>
  </sheetViews>
  <sheetFormatPr defaultRowHeight="15" x14ac:dyDescent="0.25"/>
  <cols>
    <col min="1" max="1" width="18" bestFit="1" customWidth="1"/>
    <col min="2" max="2" width="18.85546875" bestFit="1" customWidth="1"/>
    <col min="3" max="3" width="26.85546875" bestFit="1" customWidth="1"/>
    <col min="5" max="5" width="15" bestFit="1" customWidth="1"/>
    <col min="7" max="7" width="7.85546875" customWidth="1"/>
    <col min="13" max="13" width="15" bestFit="1" customWidth="1"/>
  </cols>
  <sheetData>
    <row r="3" spans="1:11" x14ac:dyDescent="0.25">
      <c r="A3" s="24" t="s">
        <v>166</v>
      </c>
      <c r="B3" t="s">
        <v>165</v>
      </c>
      <c r="D3" t="s">
        <v>262</v>
      </c>
      <c r="G3" t="s">
        <v>263</v>
      </c>
      <c r="J3" t="s">
        <v>255</v>
      </c>
      <c r="K3" t="s">
        <v>256</v>
      </c>
    </row>
    <row r="4" spans="1:11" x14ac:dyDescent="0.25">
      <c r="A4" s="42">
        <v>0.05</v>
      </c>
      <c r="B4" s="23">
        <v>1</v>
      </c>
      <c r="D4" t="s">
        <v>242</v>
      </c>
      <c r="E4" t="s">
        <v>243</v>
      </c>
      <c r="F4">
        <v>10</v>
      </c>
      <c r="G4" s="44">
        <f>(F4/$F$8)*100</f>
        <v>6.4516129032258061</v>
      </c>
      <c r="I4" t="s">
        <v>257</v>
      </c>
      <c r="J4" s="44">
        <v>6.45</v>
      </c>
      <c r="K4" s="44">
        <v>36.36</v>
      </c>
    </row>
    <row r="5" spans="1:11" x14ac:dyDescent="0.25">
      <c r="A5" s="42">
        <v>7.0000000000000007E-2</v>
      </c>
      <c r="B5" s="23">
        <v>1</v>
      </c>
      <c r="D5" t="s">
        <v>244</v>
      </c>
      <c r="E5" t="s">
        <v>245</v>
      </c>
      <c r="F5">
        <v>70</v>
      </c>
      <c r="G5" s="44">
        <f t="shared" ref="G5:G7" si="0">(F5/$F$8)*100</f>
        <v>45.161290322580641</v>
      </c>
      <c r="I5" s="44" t="s">
        <v>258</v>
      </c>
      <c r="J5" s="44">
        <v>45.16</v>
      </c>
      <c r="K5" s="44">
        <v>15.15</v>
      </c>
    </row>
    <row r="6" spans="1:11" x14ac:dyDescent="0.25">
      <c r="A6" s="42">
        <v>0.08</v>
      </c>
      <c r="B6" s="23">
        <v>1</v>
      </c>
      <c r="D6" t="s">
        <v>246</v>
      </c>
      <c r="E6" t="s">
        <v>247</v>
      </c>
      <c r="F6">
        <v>48</v>
      </c>
      <c r="G6" s="44">
        <f t="shared" si="0"/>
        <v>30.967741935483872</v>
      </c>
      <c r="I6" t="s">
        <v>259</v>
      </c>
      <c r="J6" s="44">
        <v>30.97</v>
      </c>
      <c r="K6" s="44">
        <v>16.670000000000002</v>
      </c>
    </row>
    <row r="7" spans="1:11" x14ac:dyDescent="0.25">
      <c r="A7" s="42">
        <v>0.1</v>
      </c>
      <c r="B7" s="23">
        <v>3</v>
      </c>
      <c r="D7" t="s">
        <v>248</v>
      </c>
      <c r="E7" t="s">
        <v>249</v>
      </c>
      <c r="F7">
        <v>27</v>
      </c>
      <c r="G7" s="44">
        <f t="shared" si="0"/>
        <v>17.419354838709676</v>
      </c>
      <c r="I7" t="s">
        <v>260</v>
      </c>
      <c r="J7" s="44">
        <v>17.420000000000002</v>
      </c>
      <c r="K7" s="44">
        <v>31.82</v>
      </c>
    </row>
    <row r="8" spans="1:11" x14ac:dyDescent="0.25">
      <c r="A8" s="42">
        <v>0.12</v>
      </c>
      <c r="B8" s="23">
        <v>2</v>
      </c>
      <c r="E8" t="s">
        <v>254</v>
      </c>
      <c r="F8">
        <f>SUM(F4:F7)</f>
        <v>155</v>
      </c>
      <c r="G8" s="44">
        <f>(F8/$F$8)*100</f>
        <v>100</v>
      </c>
    </row>
    <row r="9" spans="1:11" x14ac:dyDescent="0.25">
      <c r="A9" s="42">
        <v>0.13</v>
      </c>
      <c r="B9" s="23">
        <v>1</v>
      </c>
      <c r="G9" s="44"/>
    </row>
    <row r="10" spans="1:11" x14ac:dyDescent="0.25">
      <c r="A10" s="42">
        <v>0.15</v>
      </c>
      <c r="B10" s="23">
        <v>8</v>
      </c>
      <c r="D10" t="s">
        <v>261</v>
      </c>
      <c r="G10" s="44" t="s">
        <v>263</v>
      </c>
    </row>
    <row r="11" spans="1:11" x14ac:dyDescent="0.25">
      <c r="A11" s="42">
        <v>0.16</v>
      </c>
      <c r="B11" s="23">
        <v>2</v>
      </c>
      <c r="D11" t="s">
        <v>242</v>
      </c>
      <c r="E11" t="s">
        <v>250</v>
      </c>
      <c r="F11">
        <v>48</v>
      </c>
      <c r="G11" s="44">
        <f>(F11/$F$15)*100</f>
        <v>36.363636363636367</v>
      </c>
    </row>
    <row r="12" spans="1:11" x14ac:dyDescent="0.25">
      <c r="A12" s="42">
        <v>0.18</v>
      </c>
      <c r="B12" s="23">
        <v>1</v>
      </c>
      <c r="D12" t="s">
        <v>244</v>
      </c>
      <c r="E12" t="s">
        <v>251</v>
      </c>
      <c r="F12">
        <v>20</v>
      </c>
      <c r="G12" s="44">
        <f t="shared" ref="G12:G15" si="1">(F12/$F$15)*100</f>
        <v>15.151515151515152</v>
      </c>
    </row>
    <row r="13" spans="1:11" x14ac:dyDescent="0.25">
      <c r="A13" s="42">
        <v>0.2</v>
      </c>
      <c r="B13" s="23">
        <v>4</v>
      </c>
      <c r="D13" t="s">
        <v>246</v>
      </c>
      <c r="E13" t="s">
        <v>252</v>
      </c>
      <c r="F13">
        <v>22</v>
      </c>
      <c r="G13" s="44">
        <f t="shared" si="1"/>
        <v>16.666666666666664</v>
      </c>
    </row>
    <row r="14" spans="1:11" x14ac:dyDescent="0.25">
      <c r="A14" s="42">
        <v>0.21</v>
      </c>
      <c r="B14" s="23">
        <v>1</v>
      </c>
      <c r="D14" t="s">
        <v>248</v>
      </c>
      <c r="E14" t="s">
        <v>253</v>
      </c>
      <c r="F14">
        <v>42</v>
      </c>
      <c r="G14" s="44">
        <f t="shared" si="1"/>
        <v>31.818181818181817</v>
      </c>
    </row>
    <row r="15" spans="1:11" x14ac:dyDescent="0.25">
      <c r="A15" s="42">
        <v>0.26</v>
      </c>
      <c r="B15" s="23">
        <v>3</v>
      </c>
      <c r="E15" t="s">
        <v>211</v>
      </c>
      <c r="F15">
        <v>132</v>
      </c>
      <c r="G15" s="44">
        <f t="shared" si="1"/>
        <v>100</v>
      </c>
    </row>
    <row r="16" spans="1:11" x14ac:dyDescent="0.25">
      <c r="A16" s="42">
        <v>0.27</v>
      </c>
      <c r="B16" s="23">
        <v>1</v>
      </c>
      <c r="E16" t="s">
        <v>268</v>
      </c>
      <c r="F16">
        <v>23</v>
      </c>
    </row>
    <row r="17" spans="1:2" x14ac:dyDescent="0.25">
      <c r="A17" s="42">
        <v>0.28000000000000003</v>
      </c>
      <c r="B17" s="23">
        <v>1</v>
      </c>
    </row>
    <row r="18" spans="1:2" x14ac:dyDescent="0.25">
      <c r="A18" s="42">
        <v>0.3</v>
      </c>
      <c r="B18" s="23">
        <v>1</v>
      </c>
    </row>
    <row r="19" spans="1:2" x14ac:dyDescent="0.25">
      <c r="A19" s="42">
        <v>0.38</v>
      </c>
      <c r="B19" s="23">
        <v>1</v>
      </c>
    </row>
    <row r="20" spans="1:2" x14ac:dyDescent="0.25">
      <c r="A20" s="42">
        <v>0.4</v>
      </c>
      <c r="B20" s="23">
        <v>1</v>
      </c>
    </row>
    <row r="21" spans="1:2" x14ac:dyDescent="0.25">
      <c r="A21" s="42">
        <v>0.43</v>
      </c>
      <c r="B21" s="23">
        <v>1</v>
      </c>
    </row>
    <row r="22" spans="1:2" x14ac:dyDescent="0.25">
      <c r="A22" s="42">
        <v>0.45</v>
      </c>
      <c r="B22" s="23">
        <v>1</v>
      </c>
    </row>
    <row r="23" spans="1:2" x14ac:dyDescent="0.25">
      <c r="A23" s="42">
        <v>0.48</v>
      </c>
      <c r="B23" s="23">
        <v>1</v>
      </c>
    </row>
    <row r="24" spans="1:2" x14ac:dyDescent="0.25">
      <c r="A24" s="42">
        <v>0.56000000000000005</v>
      </c>
      <c r="B24" s="23">
        <v>1</v>
      </c>
    </row>
    <row r="25" spans="1:2" x14ac:dyDescent="0.25">
      <c r="A25" s="42">
        <v>0.6</v>
      </c>
      <c r="B25" s="23">
        <v>1</v>
      </c>
    </row>
    <row r="26" spans="1:2" x14ac:dyDescent="0.25">
      <c r="A26" s="42">
        <v>0.7</v>
      </c>
      <c r="B26" s="23">
        <v>2</v>
      </c>
    </row>
    <row r="27" spans="1:2" x14ac:dyDescent="0.25">
      <c r="A27" s="42">
        <v>0.8</v>
      </c>
      <c r="B27" s="23">
        <v>1</v>
      </c>
    </row>
    <row r="28" spans="1:2" x14ac:dyDescent="0.25">
      <c r="A28" s="42">
        <v>0.85</v>
      </c>
      <c r="B28" s="23">
        <v>1</v>
      </c>
    </row>
    <row r="29" spans="1:2" x14ac:dyDescent="0.25">
      <c r="A29" s="42">
        <v>0.9</v>
      </c>
      <c r="B29" s="23">
        <v>1</v>
      </c>
    </row>
    <row r="30" spans="1:2" x14ac:dyDescent="0.25">
      <c r="A30" s="42">
        <v>0.91</v>
      </c>
      <c r="B30" s="23">
        <v>1</v>
      </c>
    </row>
    <row r="31" spans="1:2" x14ac:dyDescent="0.25">
      <c r="A31" s="42">
        <v>0.92</v>
      </c>
      <c r="B31" s="23">
        <v>1</v>
      </c>
    </row>
    <row r="32" spans="1:2" x14ac:dyDescent="0.25">
      <c r="A32" s="42">
        <v>0.97</v>
      </c>
      <c r="B32" s="23">
        <v>2</v>
      </c>
    </row>
    <row r="33" spans="1:2" x14ac:dyDescent="0.25">
      <c r="A33" s="42">
        <v>0.98</v>
      </c>
      <c r="B33" s="23">
        <v>1</v>
      </c>
    </row>
    <row r="34" spans="1:2" x14ac:dyDescent="0.25">
      <c r="A34" s="42">
        <v>1</v>
      </c>
      <c r="B34" s="23">
        <v>3</v>
      </c>
    </row>
    <row r="35" spans="1:2" x14ac:dyDescent="0.25">
      <c r="A35" s="42">
        <v>1.07</v>
      </c>
      <c r="B35" s="23">
        <v>2</v>
      </c>
    </row>
    <row r="36" spans="1:2" x14ac:dyDescent="0.25">
      <c r="A36" s="42">
        <v>1.1399999999999999</v>
      </c>
      <c r="B36" s="23">
        <v>1</v>
      </c>
    </row>
    <row r="37" spans="1:2" x14ac:dyDescent="0.25">
      <c r="A37" s="42">
        <v>1.1499999999999999</v>
      </c>
      <c r="B37" s="23">
        <v>1</v>
      </c>
    </row>
    <row r="38" spans="1:2" x14ac:dyDescent="0.25">
      <c r="A38" s="42">
        <v>1.1599999999999999</v>
      </c>
      <c r="B38" s="23">
        <v>2</v>
      </c>
    </row>
    <row r="39" spans="1:2" x14ac:dyDescent="0.25">
      <c r="A39" s="42">
        <v>1.17</v>
      </c>
      <c r="B39" s="23">
        <v>1</v>
      </c>
    </row>
    <row r="40" spans="1:2" x14ac:dyDescent="0.25">
      <c r="A40" s="42">
        <v>1.2</v>
      </c>
      <c r="B40" s="23">
        <v>1</v>
      </c>
    </row>
    <row r="41" spans="1:2" x14ac:dyDescent="0.25">
      <c r="A41" s="42">
        <v>1.28</v>
      </c>
      <c r="B41" s="23">
        <v>2</v>
      </c>
    </row>
    <row r="42" spans="1:2" x14ac:dyDescent="0.25">
      <c r="A42" s="42">
        <v>1.35</v>
      </c>
      <c r="B42" s="23">
        <v>3</v>
      </c>
    </row>
    <row r="43" spans="1:2" x14ac:dyDescent="0.25">
      <c r="A43" s="42">
        <v>1.37</v>
      </c>
      <c r="B43" s="23">
        <v>1</v>
      </c>
    </row>
    <row r="44" spans="1:2" x14ac:dyDescent="0.25">
      <c r="A44" s="42">
        <v>1.42</v>
      </c>
      <c r="B44" s="23">
        <v>1</v>
      </c>
    </row>
    <row r="45" spans="1:2" x14ac:dyDescent="0.25">
      <c r="A45" s="42">
        <v>1.45</v>
      </c>
      <c r="B45" s="23">
        <v>1</v>
      </c>
    </row>
    <row r="46" spans="1:2" x14ac:dyDescent="0.25">
      <c r="A46" s="42">
        <v>1.47</v>
      </c>
      <c r="B46" s="23">
        <v>1</v>
      </c>
    </row>
    <row r="47" spans="1:2" x14ac:dyDescent="0.25">
      <c r="A47" s="42">
        <v>1.53</v>
      </c>
      <c r="B47" s="23">
        <v>1</v>
      </c>
    </row>
    <row r="48" spans="1:2" x14ac:dyDescent="0.25">
      <c r="A48" s="42">
        <v>1.56</v>
      </c>
      <c r="B48" s="23">
        <v>1</v>
      </c>
    </row>
    <row r="49" spans="1:2" x14ac:dyDescent="0.25">
      <c r="A49" s="42">
        <v>1.6</v>
      </c>
      <c r="B49" s="23">
        <v>1</v>
      </c>
    </row>
    <row r="50" spans="1:2" x14ac:dyDescent="0.25">
      <c r="A50" s="42">
        <v>1.62</v>
      </c>
      <c r="B50" s="23">
        <v>1</v>
      </c>
    </row>
    <row r="51" spans="1:2" x14ac:dyDescent="0.25">
      <c r="A51" s="42">
        <v>1.63</v>
      </c>
      <c r="B51" s="23">
        <v>1</v>
      </c>
    </row>
    <row r="52" spans="1:2" x14ac:dyDescent="0.25">
      <c r="A52" s="42">
        <v>1.64</v>
      </c>
      <c r="B52" s="23">
        <v>1</v>
      </c>
    </row>
    <row r="53" spans="1:2" x14ac:dyDescent="0.25">
      <c r="A53" s="42">
        <v>1.65</v>
      </c>
      <c r="B53" s="23">
        <v>1</v>
      </c>
    </row>
    <row r="54" spans="1:2" x14ac:dyDescent="0.25">
      <c r="A54" s="42">
        <v>1.66</v>
      </c>
      <c r="B54" s="23">
        <v>1</v>
      </c>
    </row>
    <row r="55" spans="1:2" x14ac:dyDescent="0.25">
      <c r="A55" s="42">
        <v>1.67</v>
      </c>
      <c r="B55" s="23">
        <v>1</v>
      </c>
    </row>
    <row r="56" spans="1:2" x14ac:dyDescent="0.25">
      <c r="A56" s="42">
        <v>1.68</v>
      </c>
      <c r="B56" s="23">
        <v>1</v>
      </c>
    </row>
    <row r="57" spans="1:2" x14ac:dyDescent="0.25">
      <c r="A57" s="42">
        <v>1.7</v>
      </c>
      <c r="B57" s="23">
        <v>1</v>
      </c>
    </row>
    <row r="58" spans="1:2" x14ac:dyDescent="0.25">
      <c r="A58" s="42">
        <v>1.75</v>
      </c>
      <c r="B58" s="23">
        <v>1</v>
      </c>
    </row>
    <row r="59" spans="1:2" x14ac:dyDescent="0.25">
      <c r="A59" s="42">
        <v>1.76</v>
      </c>
      <c r="B59" s="23">
        <v>1</v>
      </c>
    </row>
    <row r="60" spans="1:2" x14ac:dyDescent="0.25">
      <c r="A60" s="42">
        <v>1.82</v>
      </c>
      <c r="B60" s="23">
        <v>2</v>
      </c>
    </row>
    <row r="61" spans="1:2" x14ac:dyDescent="0.25">
      <c r="A61" s="42">
        <v>1.85</v>
      </c>
      <c r="B61" s="23">
        <v>2</v>
      </c>
    </row>
    <row r="62" spans="1:2" x14ac:dyDescent="0.25">
      <c r="A62" s="42">
        <v>1.86</v>
      </c>
      <c r="B62" s="23">
        <v>1</v>
      </c>
    </row>
    <row r="63" spans="1:2" x14ac:dyDescent="0.25">
      <c r="A63" s="42">
        <v>1.87</v>
      </c>
      <c r="B63" s="23">
        <v>1</v>
      </c>
    </row>
    <row r="64" spans="1:2" x14ac:dyDescent="0.25">
      <c r="A64" s="42">
        <v>1.9</v>
      </c>
      <c r="B64" s="23">
        <v>1</v>
      </c>
    </row>
    <row r="65" spans="1:2" x14ac:dyDescent="0.25">
      <c r="A65" s="42">
        <v>1.93</v>
      </c>
      <c r="B65" s="23">
        <v>1</v>
      </c>
    </row>
    <row r="66" spans="1:2" x14ac:dyDescent="0.25">
      <c r="A66" s="42">
        <v>1.95</v>
      </c>
      <c r="B66" s="23">
        <v>1</v>
      </c>
    </row>
    <row r="67" spans="1:2" x14ac:dyDescent="0.25">
      <c r="A67" s="42">
        <v>2</v>
      </c>
      <c r="B67" s="23">
        <v>2</v>
      </c>
    </row>
    <row r="68" spans="1:2" x14ac:dyDescent="0.25">
      <c r="A68" s="42">
        <v>2.04</v>
      </c>
      <c r="B68" s="23">
        <v>1</v>
      </c>
    </row>
    <row r="69" spans="1:2" x14ac:dyDescent="0.25">
      <c r="A69" s="42">
        <v>2.0499999999999998</v>
      </c>
      <c r="B69" s="23">
        <v>1</v>
      </c>
    </row>
    <row r="70" spans="1:2" x14ac:dyDescent="0.25">
      <c r="A70" s="42">
        <v>2.06</v>
      </c>
      <c r="B70" s="23">
        <v>1</v>
      </c>
    </row>
    <row r="71" spans="1:2" x14ac:dyDescent="0.25">
      <c r="A71" s="42">
        <v>2.1</v>
      </c>
      <c r="B71" s="23">
        <v>1</v>
      </c>
    </row>
    <row r="72" spans="1:2" x14ac:dyDescent="0.25">
      <c r="A72" s="42">
        <v>2.12</v>
      </c>
      <c r="B72" s="23">
        <v>1</v>
      </c>
    </row>
    <row r="73" spans="1:2" x14ac:dyDescent="0.25">
      <c r="A73" s="42">
        <v>2.16</v>
      </c>
      <c r="B73" s="23">
        <v>2</v>
      </c>
    </row>
    <row r="74" spans="1:2" x14ac:dyDescent="0.25">
      <c r="A74" s="42">
        <v>2.2000000000000002</v>
      </c>
      <c r="B74" s="23">
        <v>1</v>
      </c>
    </row>
    <row r="75" spans="1:2" x14ac:dyDescent="0.25">
      <c r="A75" s="42">
        <v>2.2200000000000002</v>
      </c>
      <c r="B75" s="23">
        <v>1</v>
      </c>
    </row>
    <row r="76" spans="1:2" x14ac:dyDescent="0.25">
      <c r="A76" s="42">
        <v>2.2400000000000002</v>
      </c>
      <c r="B76" s="23">
        <v>2</v>
      </c>
    </row>
    <row r="77" spans="1:2" x14ac:dyDescent="0.25">
      <c r="A77" s="42">
        <v>2.27</v>
      </c>
      <c r="B77" s="23">
        <v>1</v>
      </c>
    </row>
    <row r="78" spans="1:2" x14ac:dyDescent="0.25">
      <c r="A78" s="42">
        <v>2.2799999999999998</v>
      </c>
      <c r="B78" s="23">
        <v>1</v>
      </c>
    </row>
    <row r="79" spans="1:2" x14ac:dyDescent="0.25">
      <c r="A79" s="42">
        <v>2.2999999999999998</v>
      </c>
      <c r="B79" s="23">
        <v>2</v>
      </c>
    </row>
    <row r="80" spans="1:2" x14ac:dyDescent="0.25">
      <c r="A80" s="42">
        <v>2.3199999999999998</v>
      </c>
      <c r="B80" s="23">
        <v>1</v>
      </c>
    </row>
    <row r="81" spans="1:2" x14ac:dyDescent="0.25">
      <c r="A81" s="42">
        <v>2.4</v>
      </c>
      <c r="B81" s="23">
        <v>2</v>
      </c>
    </row>
    <row r="82" spans="1:2" x14ac:dyDescent="0.25">
      <c r="A82" s="42">
        <v>2.41</v>
      </c>
      <c r="B82" s="23">
        <v>1</v>
      </c>
    </row>
    <row r="83" spans="1:2" x14ac:dyDescent="0.25">
      <c r="A83" s="42">
        <v>2.5</v>
      </c>
      <c r="B83" s="23">
        <v>1</v>
      </c>
    </row>
    <row r="84" spans="1:2" x14ac:dyDescent="0.25">
      <c r="A84" s="42">
        <v>2.5099999999999998</v>
      </c>
      <c r="B84" s="23">
        <v>1</v>
      </c>
    </row>
    <row r="85" spans="1:2" x14ac:dyDescent="0.25">
      <c r="A85" s="42">
        <v>2.56</v>
      </c>
      <c r="B85" s="23">
        <v>1</v>
      </c>
    </row>
    <row r="86" spans="1:2" x14ac:dyDescent="0.25">
      <c r="A86" s="42">
        <v>2.74</v>
      </c>
      <c r="B86" s="23">
        <v>1</v>
      </c>
    </row>
    <row r="87" spans="1:2" x14ac:dyDescent="0.25">
      <c r="A87" s="42">
        <v>2.78</v>
      </c>
      <c r="B87" s="23">
        <v>1</v>
      </c>
    </row>
    <row r="88" spans="1:2" x14ac:dyDescent="0.25">
      <c r="A88" s="42">
        <v>2.82</v>
      </c>
      <c r="B88" s="23">
        <v>1</v>
      </c>
    </row>
    <row r="89" spans="1:2" x14ac:dyDescent="0.25">
      <c r="A89" s="42">
        <v>2.86</v>
      </c>
      <c r="B89" s="23">
        <v>1</v>
      </c>
    </row>
    <row r="90" spans="1:2" x14ac:dyDescent="0.25">
      <c r="A90" s="42">
        <v>2.9</v>
      </c>
      <c r="B90" s="23">
        <v>1</v>
      </c>
    </row>
    <row r="91" spans="1:2" x14ac:dyDescent="0.25">
      <c r="A91" s="42">
        <v>2.91</v>
      </c>
      <c r="B91" s="23">
        <v>1</v>
      </c>
    </row>
    <row r="92" spans="1:2" x14ac:dyDescent="0.25">
      <c r="A92" s="42">
        <v>2.95</v>
      </c>
      <c r="B92" s="23">
        <v>1</v>
      </c>
    </row>
    <row r="93" spans="1:2" x14ac:dyDescent="0.25">
      <c r="A93" s="42">
        <v>3</v>
      </c>
      <c r="B93" s="23">
        <v>1</v>
      </c>
    </row>
    <row r="94" spans="1:2" x14ac:dyDescent="0.25">
      <c r="A94" s="42">
        <v>3.05</v>
      </c>
      <c r="B94" s="23">
        <v>1</v>
      </c>
    </row>
    <row r="95" spans="1:2" x14ac:dyDescent="0.25">
      <c r="A95" s="42">
        <v>3.13</v>
      </c>
      <c r="B95" s="23">
        <v>1</v>
      </c>
    </row>
    <row r="96" spans="1:2" x14ac:dyDescent="0.25">
      <c r="A96" s="42">
        <v>3.17</v>
      </c>
      <c r="B96" s="23">
        <v>1</v>
      </c>
    </row>
    <row r="97" spans="1:2" x14ac:dyDescent="0.25">
      <c r="A97" s="42">
        <v>3.51</v>
      </c>
      <c r="B97" s="23">
        <v>1</v>
      </c>
    </row>
    <row r="98" spans="1:2" x14ac:dyDescent="0.25">
      <c r="A98" s="42">
        <v>4</v>
      </c>
      <c r="B98" s="23">
        <v>1</v>
      </c>
    </row>
    <row r="99" spans="1:2" x14ac:dyDescent="0.25">
      <c r="A99" s="42">
        <v>4.5</v>
      </c>
      <c r="B99" s="23">
        <v>2</v>
      </c>
    </row>
    <row r="100" spans="1:2" x14ac:dyDescent="0.25">
      <c r="A100" s="42">
        <v>4.7</v>
      </c>
      <c r="B100" s="23">
        <v>1</v>
      </c>
    </row>
    <row r="101" spans="1:2" x14ac:dyDescent="0.25">
      <c r="A101" s="42">
        <v>6</v>
      </c>
      <c r="B101" s="23">
        <v>1</v>
      </c>
    </row>
    <row r="102" spans="1:2" x14ac:dyDescent="0.25">
      <c r="A102" s="42">
        <v>6.5</v>
      </c>
      <c r="B102" s="23">
        <v>1</v>
      </c>
    </row>
    <row r="103" spans="1:2" x14ac:dyDescent="0.25">
      <c r="A103" s="42" t="s">
        <v>118</v>
      </c>
      <c r="B103" s="23">
        <v>23</v>
      </c>
    </row>
    <row r="104" spans="1:2" x14ac:dyDescent="0.25">
      <c r="A104" s="42" t="s">
        <v>201</v>
      </c>
      <c r="B104" s="23">
        <v>155</v>
      </c>
    </row>
  </sheetData>
  <pageMargins left="0.511811024" right="0.511811024" top="0.78740157499999996" bottom="0.78740157499999996" header="0.31496062000000002" footer="0.31496062000000002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6E69E-1E6B-4707-B57D-F8B7F5CA0817}">
  <dimension ref="A3:F7"/>
  <sheetViews>
    <sheetView workbookViewId="0">
      <selection activeCell="F12" sqref="F12"/>
    </sheetView>
  </sheetViews>
  <sheetFormatPr defaultRowHeight="15" x14ac:dyDescent="0.25"/>
  <cols>
    <col min="1" max="1" width="18" bestFit="1" customWidth="1"/>
    <col min="2" max="2" width="18.85546875" bestFit="1" customWidth="1"/>
  </cols>
  <sheetData>
    <row r="3" spans="1:6" x14ac:dyDescent="0.25">
      <c r="A3" s="24" t="s">
        <v>166</v>
      </c>
      <c r="B3" t="s">
        <v>165</v>
      </c>
    </row>
    <row r="4" spans="1:6" x14ac:dyDescent="0.25">
      <c r="A4" s="25" t="s">
        <v>118</v>
      </c>
      <c r="B4" s="23">
        <v>1</v>
      </c>
      <c r="E4" s="23">
        <v>1</v>
      </c>
      <c r="F4">
        <f>(E4/$E$7)*100</f>
        <v>0.64516129032258063</v>
      </c>
    </row>
    <row r="5" spans="1:6" x14ac:dyDescent="0.25">
      <c r="A5" s="25" t="s">
        <v>19</v>
      </c>
      <c r="B5" s="23">
        <v>93</v>
      </c>
      <c r="E5" s="23">
        <v>93</v>
      </c>
      <c r="F5">
        <f t="shared" ref="F5:F7" si="0">(E5/$E$7)*100</f>
        <v>60</v>
      </c>
    </row>
    <row r="6" spans="1:6" x14ac:dyDescent="0.25">
      <c r="A6" s="25" t="s">
        <v>30</v>
      </c>
      <c r="B6" s="23">
        <v>61</v>
      </c>
      <c r="E6" s="23">
        <v>61</v>
      </c>
      <c r="F6">
        <f t="shared" si="0"/>
        <v>39.354838709677423</v>
      </c>
    </row>
    <row r="7" spans="1:6" x14ac:dyDescent="0.25">
      <c r="A7" s="25" t="s">
        <v>201</v>
      </c>
      <c r="B7" s="23">
        <v>155</v>
      </c>
      <c r="E7" s="27">
        <v>155</v>
      </c>
      <c r="F7">
        <f t="shared" si="0"/>
        <v>100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19FFD-E015-46A9-86C8-F5209BF128CA}">
  <dimension ref="A3:H108"/>
  <sheetViews>
    <sheetView zoomScale="70" zoomScaleNormal="70" workbookViewId="0">
      <selection activeCell="E22" sqref="E22"/>
    </sheetView>
  </sheetViews>
  <sheetFormatPr defaultRowHeight="15" x14ac:dyDescent="0.25"/>
  <cols>
    <col min="1" max="1" width="76.140625" bestFit="1" customWidth="1"/>
    <col min="2" max="2" width="25" bestFit="1" customWidth="1"/>
    <col min="3" max="3" width="33" bestFit="1" customWidth="1"/>
    <col min="5" max="5" width="15.7109375" bestFit="1" customWidth="1"/>
    <col min="6" max="6" width="10.28515625" bestFit="1" customWidth="1"/>
    <col min="7" max="7" width="14.85546875" bestFit="1" customWidth="1"/>
  </cols>
  <sheetData>
    <row r="3" spans="1:8" x14ac:dyDescent="0.25">
      <c r="A3" s="24" t="s">
        <v>166</v>
      </c>
      <c r="B3" t="s">
        <v>165</v>
      </c>
    </row>
    <row r="4" spans="1:8" x14ac:dyDescent="0.25">
      <c r="A4" s="25" t="s">
        <v>55</v>
      </c>
      <c r="B4" s="23">
        <v>4</v>
      </c>
      <c r="E4" t="s">
        <v>4</v>
      </c>
      <c r="F4" s="32" t="s">
        <v>202</v>
      </c>
      <c r="G4" s="32" t="s">
        <v>270</v>
      </c>
      <c r="H4" s="32" t="s">
        <v>203</v>
      </c>
    </row>
    <row r="5" spans="1:8" x14ac:dyDescent="0.25">
      <c r="A5" s="26" t="s">
        <v>184</v>
      </c>
      <c r="B5" s="23">
        <v>1</v>
      </c>
      <c r="E5" s="25" t="s">
        <v>26</v>
      </c>
      <c r="F5" s="32">
        <v>9</v>
      </c>
      <c r="G5">
        <f>(F5/37)*100</f>
        <v>24.324324324324326</v>
      </c>
      <c r="H5" s="33">
        <v>22</v>
      </c>
    </row>
    <row r="6" spans="1:8" x14ac:dyDescent="0.25">
      <c r="A6" s="49" t="s">
        <v>19</v>
      </c>
      <c r="B6" s="23">
        <v>1</v>
      </c>
      <c r="E6" s="25" t="s">
        <v>48</v>
      </c>
      <c r="F6" s="32">
        <v>8</v>
      </c>
      <c r="G6">
        <f t="shared" ref="G6:G18" si="0">(F6/37)*100</f>
        <v>21.621621621621621</v>
      </c>
      <c r="H6" s="33">
        <v>48</v>
      </c>
    </row>
    <row r="7" spans="1:8" x14ac:dyDescent="0.25">
      <c r="A7" s="26" t="s">
        <v>193</v>
      </c>
      <c r="B7" s="23">
        <v>3</v>
      </c>
      <c r="E7" s="25" t="s">
        <v>36</v>
      </c>
      <c r="F7" s="32">
        <v>4</v>
      </c>
      <c r="G7">
        <f t="shared" si="0"/>
        <v>10.810810810810811</v>
      </c>
      <c r="H7" s="33">
        <v>11</v>
      </c>
    </row>
    <row r="8" spans="1:8" x14ac:dyDescent="0.25">
      <c r="A8" s="49" t="s">
        <v>30</v>
      </c>
      <c r="B8" s="23">
        <v>3</v>
      </c>
      <c r="E8" s="25" t="s">
        <v>18</v>
      </c>
      <c r="F8" s="32">
        <v>3</v>
      </c>
      <c r="G8">
        <f t="shared" si="0"/>
        <v>8.1081081081081088</v>
      </c>
      <c r="H8" s="33">
        <v>31</v>
      </c>
    </row>
    <row r="9" spans="1:8" x14ac:dyDescent="0.25">
      <c r="A9" s="25" t="s">
        <v>26</v>
      </c>
      <c r="B9" s="23">
        <v>22</v>
      </c>
      <c r="E9" s="25" t="s">
        <v>29</v>
      </c>
      <c r="F9" s="32">
        <v>2</v>
      </c>
      <c r="G9">
        <f t="shared" si="0"/>
        <v>5.4054054054054053</v>
      </c>
      <c r="H9" s="33">
        <v>12</v>
      </c>
    </row>
    <row r="10" spans="1:8" x14ac:dyDescent="0.25">
      <c r="A10" s="26" t="s">
        <v>167</v>
      </c>
      <c r="B10" s="23">
        <v>2</v>
      </c>
      <c r="E10" s="25" t="s">
        <v>55</v>
      </c>
      <c r="F10" s="32">
        <v>2</v>
      </c>
      <c r="G10">
        <f t="shared" si="0"/>
        <v>5.4054054054054053</v>
      </c>
      <c r="H10" s="33">
        <v>4</v>
      </c>
    </row>
    <row r="11" spans="1:8" x14ac:dyDescent="0.25">
      <c r="A11" s="49" t="s">
        <v>30</v>
      </c>
      <c r="B11" s="23">
        <v>2</v>
      </c>
      <c r="E11" s="25" t="s">
        <v>63</v>
      </c>
      <c r="F11" s="32">
        <v>2</v>
      </c>
      <c r="G11">
        <f t="shared" si="0"/>
        <v>5.4054054054054053</v>
      </c>
      <c r="H11" s="33">
        <v>4</v>
      </c>
    </row>
    <row r="12" spans="1:8" x14ac:dyDescent="0.25">
      <c r="A12" s="26" t="s">
        <v>170</v>
      </c>
      <c r="B12" s="23">
        <v>1</v>
      </c>
      <c r="E12" s="25" t="s">
        <v>71</v>
      </c>
      <c r="F12" s="32">
        <v>1</v>
      </c>
      <c r="G12">
        <f t="shared" si="0"/>
        <v>2.7027027027027026</v>
      </c>
      <c r="H12" s="33">
        <v>15</v>
      </c>
    </row>
    <row r="13" spans="1:8" x14ac:dyDescent="0.25">
      <c r="A13" s="49" t="s">
        <v>19</v>
      </c>
      <c r="B13" s="23">
        <v>1</v>
      </c>
      <c r="E13" s="25" t="s">
        <v>122</v>
      </c>
      <c r="F13" s="32">
        <v>1</v>
      </c>
      <c r="G13">
        <f t="shared" si="0"/>
        <v>2.7027027027027026</v>
      </c>
      <c r="H13" s="33">
        <v>2</v>
      </c>
    </row>
    <row r="14" spans="1:8" x14ac:dyDescent="0.25">
      <c r="A14" s="26" t="s">
        <v>175</v>
      </c>
      <c r="B14" s="23">
        <v>3</v>
      </c>
      <c r="E14" s="25" t="s">
        <v>78</v>
      </c>
      <c r="F14" s="32">
        <v>1</v>
      </c>
      <c r="G14">
        <f t="shared" si="0"/>
        <v>2.7027027027027026</v>
      </c>
      <c r="H14" s="33">
        <v>2</v>
      </c>
    </row>
    <row r="15" spans="1:8" x14ac:dyDescent="0.25">
      <c r="A15" s="49" t="s">
        <v>19</v>
      </c>
      <c r="B15" s="23">
        <v>3</v>
      </c>
      <c r="E15" s="25" t="s">
        <v>110</v>
      </c>
      <c r="F15" s="32">
        <v>1</v>
      </c>
      <c r="G15">
        <f t="shared" si="0"/>
        <v>2.7027027027027026</v>
      </c>
      <c r="H15" s="33">
        <v>1</v>
      </c>
    </row>
    <row r="16" spans="1:8" x14ac:dyDescent="0.25">
      <c r="A16" s="26" t="s">
        <v>178</v>
      </c>
      <c r="B16" s="23">
        <v>1</v>
      </c>
      <c r="E16" s="25" t="s">
        <v>136</v>
      </c>
      <c r="F16" s="32">
        <v>1</v>
      </c>
      <c r="G16">
        <f t="shared" si="0"/>
        <v>2.7027027027027026</v>
      </c>
      <c r="H16" s="33">
        <v>1</v>
      </c>
    </row>
    <row r="17" spans="1:8" x14ac:dyDescent="0.25">
      <c r="A17" s="49" t="s">
        <v>19</v>
      </c>
      <c r="B17" s="23">
        <v>1</v>
      </c>
      <c r="E17" s="25" t="s">
        <v>51</v>
      </c>
      <c r="F17" s="32">
        <v>1</v>
      </c>
      <c r="G17">
        <f t="shared" si="0"/>
        <v>2.7027027027027026</v>
      </c>
      <c r="H17" s="33">
        <v>1</v>
      </c>
    </row>
    <row r="18" spans="1:8" x14ac:dyDescent="0.25">
      <c r="A18" s="26" t="s">
        <v>179</v>
      </c>
      <c r="B18" s="23">
        <v>1</v>
      </c>
      <c r="E18" s="25" t="s">
        <v>40</v>
      </c>
      <c r="F18" s="32">
        <v>1</v>
      </c>
      <c r="G18">
        <f t="shared" si="0"/>
        <v>2.7027027027027026</v>
      </c>
      <c r="H18" s="33">
        <v>1</v>
      </c>
    </row>
    <row r="19" spans="1:8" x14ac:dyDescent="0.25">
      <c r="A19" s="49" t="s">
        <v>19</v>
      </c>
      <c r="B19" s="23">
        <v>1</v>
      </c>
      <c r="E19" s="25" t="s">
        <v>271</v>
      </c>
      <c r="F19" s="33">
        <f>SUM(F5:F18)</f>
        <v>37</v>
      </c>
      <c r="G19" s="32">
        <f>SUM(G5:G18)</f>
        <v>100.00000000000004</v>
      </c>
      <c r="H19">
        <f>SUM(H5:H18)</f>
        <v>155</v>
      </c>
    </row>
    <row r="20" spans="1:8" x14ac:dyDescent="0.25">
      <c r="A20" s="26" t="s">
        <v>189</v>
      </c>
      <c r="B20" s="23">
        <v>1</v>
      </c>
      <c r="E20" s="25"/>
      <c r="F20" s="33"/>
      <c r="G20" s="32"/>
    </row>
    <row r="21" spans="1:8" x14ac:dyDescent="0.25">
      <c r="A21" s="49" t="s">
        <v>19</v>
      </c>
      <c r="B21" s="23">
        <v>1</v>
      </c>
      <c r="E21" s="25"/>
      <c r="F21" s="33"/>
      <c r="G21" s="32"/>
    </row>
    <row r="22" spans="1:8" x14ac:dyDescent="0.25">
      <c r="A22" s="26" t="s">
        <v>191</v>
      </c>
      <c r="B22" s="23">
        <v>2</v>
      </c>
      <c r="E22" s="25"/>
      <c r="F22" s="33"/>
      <c r="G22" s="32"/>
    </row>
    <row r="23" spans="1:8" x14ac:dyDescent="0.25">
      <c r="A23" s="49" t="s">
        <v>19</v>
      </c>
      <c r="B23" s="23">
        <v>2</v>
      </c>
      <c r="E23" s="25"/>
      <c r="F23" s="33"/>
      <c r="G23" s="32"/>
    </row>
    <row r="24" spans="1:8" x14ac:dyDescent="0.25">
      <c r="A24" s="26" t="s">
        <v>192</v>
      </c>
      <c r="B24" s="23">
        <v>6</v>
      </c>
      <c r="E24" s="25"/>
      <c r="F24" s="33"/>
      <c r="G24" s="32"/>
    </row>
    <row r="25" spans="1:8" x14ac:dyDescent="0.25">
      <c r="A25" s="49" t="s">
        <v>19</v>
      </c>
      <c r="B25" s="23">
        <v>6</v>
      </c>
      <c r="E25" s="25"/>
      <c r="F25" s="33"/>
      <c r="G25" s="32"/>
    </row>
    <row r="26" spans="1:8" x14ac:dyDescent="0.25">
      <c r="A26" s="26" t="s">
        <v>200</v>
      </c>
      <c r="B26" s="23">
        <v>5</v>
      </c>
      <c r="E26" s="25"/>
      <c r="F26" s="33"/>
      <c r="G26" s="32"/>
    </row>
    <row r="27" spans="1:8" x14ac:dyDescent="0.25">
      <c r="A27" s="49" t="s">
        <v>19</v>
      </c>
      <c r="B27" s="23">
        <v>5</v>
      </c>
      <c r="E27" s="25"/>
      <c r="F27" s="33"/>
      <c r="G27" s="32"/>
    </row>
    <row r="28" spans="1:8" x14ac:dyDescent="0.25">
      <c r="A28" s="25" t="s">
        <v>36</v>
      </c>
      <c r="B28" s="23">
        <v>11</v>
      </c>
    </row>
    <row r="29" spans="1:8" x14ac:dyDescent="0.25">
      <c r="A29" s="26" t="s">
        <v>182</v>
      </c>
      <c r="B29" s="23">
        <v>1</v>
      </c>
    </row>
    <row r="30" spans="1:8" x14ac:dyDescent="0.25">
      <c r="A30" s="49" t="s">
        <v>30</v>
      </c>
      <c r="B30" s="23">
        <v>1</v>
      </c>
    </row>
    <row r="31" spans="1:8" x14ac:dyDescent="0.25">
      <c r="A31" s="26" t="s">
        <v>183</v>
      </c>
      <c r="B31" s="23">
        <v>6</v>
      </c>
    </row>
    <row r="32" spans="1:8" x14ac:dyDescent="0.25">
      <c r="A32" s="49" t="s">
        <v>30</v>
      </c>
      <c r="B32" s="23">
        <v>6</v>
      </c>
    </row>
    <row r="33" spans="1:2" x14ac:dyDescent="0.25">
      <c r="A33" s="26" t="s">
        <v>194</v>
      </c>
      <c r="B33" s="23">
        <v>3</v>
      </c>
    </row>
    <row r="34" spans="1:2" x14ac:dyDescent="0.25">
      <c r="A34" s="49" t="s">
        <v>19</v>
      </c>
      <c r="B34" s="23">
        <v>3</v>
      </c>
    </row>
    <row r="35" spans="1:2" x14ac:dyDescent="0.25">
      <c r="A35" s="26" t="s">
        <v>199</v>
      </c>
      <c r="B35" s="23">
        <v>1</v>
      </c>
    </row>
    <row r="36" spans="1:2" x14ac:dyDescent="0.25">
      <c r="A36" s="49" t="s">
        <v>19</v>
      </c>
      <c r="B36" s="23">
        <v>1</v>
      </c>
    </row>
    <row r="37" spans="1:2" x14ac:dyDescent="0.25">
      <c r="A37" s="25" t="s">
        <v>110</v>
      </c>
      <c r="B37" s="23">
        <v>1</v>
      </c>
    </row>
    <row r="38" spans="1:2" x14ac:dyDescent="0.25">
      <c r="A38" s="26" t="s">
        <v>172</v>
      </c>
      <c r="B38" s="23">
        <v>1</v>
      </c>
    </row>
    <row r="39" spans="1:2" x14ac:dyDescent="0.25">
      <c r="A39" s="49" t="s">
        <v>19</v>
      </c>
      <c r="B39" s="23">
        <v>1</v>
      </c>
    </row>
    <row r="40" spans="1:2" x14ac:dyDescent="0.25">
      <c r="A40" s="25" t="s">
        <v>71</v>
      </c>
      <c r="B40" s="23">
        <v>15</v>
      </c>
    </row>
    <row r="41" spans="1:2" x14ac:dyDescent="0.25">
      <c r="A41" s="26" t="s">
        <v>137</v>
      </c>
      <c r="B41" s="23">
        <v>15</v>
      </c>
    </row>
    <row r="42" spans="1:2" x14ac:dyDescent="0.25">
      <c r="A42" s="49" t="s">
        <v>19</v>
      </c>
      <c r="B42" s="23">
        <v>15</v>
      </c>
    </row>
    <row r="43" spans="1:2" x14ac:dyDescent="0.25">
      <c r="A43" s="25" t="s">
        <v>136</v>
      </c>
      <c r="B43" s="23">
        <v>1</v>
      </c>
    </row>
    <row r="44" spans="1:2" x14ac:dyDescent="0.25">
      <c r="A44" s="26" t="s">
        <v>176</v>
      </c>
      <c r="B44" s="23">
        <v>1</v>
      </c>
    </row>
    <row r="45" spans="1:2" x14ac:dyDescent="0.25">
      <c r="A45" s="49" t="s">
        <v>19</v>
      </c>
      <c r="B45" s="23">
        <v>1</v>
      </c>
    </row>
    <row r="46" spans="1:2" x14ac:dyDescent="0.25">
      <c r="A46" s="25" t="s">
        <v>48</v>
      </c>
      <c r="B46" s="23">
        <v>48</v>
      </c>
    </row>
    <row r="47" spans="1:2" x14ac:dyDescent="0.25">
      <c r="A47" s="26" t="s">
        <v>169</v>
      </c>
      <c r="B47" s="23">
        <v>1</v>
      </c>
    </row>
    <row r="48" spans="1:2" x14ac:dyDescent="0.25">
      <c r="A48" s="49" t="s">
        <v>19</v>
      </c>
      <c r="B48" s="23">
        <v>1</v>
      </c>
    </row>
    <row r="49" spans="1:2" x14ac:dyDescent="0.25">
      <c r="A49" s="26" t="s">
        <v>171</v>
      </c>
      <c r="B49" s="23">
        <v>2</v>
      </c>
    </row>
    <row r="50" spans="1:2" x14ac:dyDescent="0.25">
      <c r="A50" s="49" t="s">
        <v>30</v>
      </c>
      <c r="B50" s="23">
        <v>2</v>
      </c>
    </row>
    <row r="51" spans="1:2" x14ac:dyDescent="0.25">
      <c r="A51" s="26" t="s">
        <v>174</v>
      </c>
      <c r="B51" s="23">
        <v>23</v>
      </c>
    </row>
    <row r="52" spans="1:2" x14ac:dyDescent="0.25">
      <c r="A52" s="49" t="s">
        <v>30</v>
      </c>
      <c r="B52" s="23">
        <v>23</v>
      </c>
    </row>
    <row r="53" spans="1:2" x14ac:dyDescent="0.25">
      <c r="A53" s="26" t="s">
        <v>177</v>
      </c>
      <c r="B53" s="23">
        <v>7</v>
      </c>
    </row>
    <row r="54" spans="1:2" x14ac:dyDescent="0.25">
      <c r="A54" s="49" t="s">
        <v>19</v>
      </c>
      <c r="B54" s="23">
        <v>7</v>
      </c>
    </row>
    <row r="55" spans="1:2" x14ac:dyDescent="0.25">
      <c r="A55" s="26" t="s">
        <v>185</v>
      </c>
      <c r="B55" s="23">
        <v>7</v>
      </c>
    </row>
    <row r="56" spans="1:2" x14ac:dyDescent="0.25">
      <c r="A56" s="49" t="s">
        <v>30</v>
      </c>
      <c r="B56" s="23">
        <v>7</v>
      </c>
    </row>
    <row r="57" spans="1:2" x14ac:dyDescent="0.25">
      <c r="A57" s="26" t="s">
        <v>188</v>
      </c>
      <c r="B57" s="23">
        <v>1</v>
      </c>
    </row>
    <row r="58" spans="1:2" x14ac:dyDescent="0.25">
      <c r="A58" s="49" t="s">
        <v>30</v>
      </c>
      <c r="B58" s="23">
        <v>1</v>
      </c>
    </row>
    <row r="59" spans="1:2" x14ac:dyDescent="0.25">
      <c r="A59" s="26" t="s">
        <v>190</v>
      </c>
      <c r="B59" s="23">
        <v>5</v>
      </c>
    </row>
    <row r="60" spans="1:2" x14ac:dyDescent="0.25">
      <c r="A60" s="49" t="s">
        <v>19</v>
      </c>
      <c r="B60" s="23">
        <v>5</v>
      </c>
    </row>
    <row r="61" spans="1:2" x14ac:dyDescent="0.25">
      <c r="A61" s="26" t="s">
        <v>198</v>
      </c>
      <c r="B61" s="23">
        <v>2</v>
      </c>
    </row>
    <row r="62" spans="1:2" x14ac:dyDescent="0.25">
      <c r="A62" s="49" t="s">
        <v>19</v>
      </c>
      <c r="B62" s="23">
        <v>2</v>
      </c>
    </row>
    <row r="63" spans="1:2" x14ac:dyDescent="0.25">
      <c r="A63" s="25" t="s">
        <v>122</v>
      </c>
      <c r="B63" s="23">
        <v>2</v>
      </c>
    </row>
    <row r="64" spans="1:2" x14ac:dyDescent="0.25">
      <c r="A64" s="26" t="s">
        <v>121</v>
      </c>
      <c r="B64" s="23">
        <v>2</v>
      </c>
    </row>
    <row r="65" spans="1:2" x14ac:dyDescent="0.25">
      <c r="A65" s="49" t="s">
        <v>30</v>
      </c>
      <c r="B65" s="23">
        <v>2</v>
      </c>
    </row>
    <row r="66" spans="1:2" x14ac:dyDescent="0.25">
      <c r="A66" s="25" t="s">
        <v>29</v>
      </c>
      <c r="B66" s="23">
        <v>12</v>
      </c>
    </row>
    <row r="67" spans="1:2" x14ac:dyDescent="0.25">
      <c r="A67" s="26" t="s">
        <v>173</v>
      </c>
      <c r="B67" s="23">
        <v>7</v>
      </c>
    </row>
    <row r="68" spans="1:2" x14ac:dyDescent="0.25">
      <c r="A68" s="49" t="s">
        <v>30</v>
      </c>
      <c r="B68" s="23">
        <v>7</v>
      </c>
    </row>
    <row r="69" spans="1:2" x14ac:dyDescent="0.25">
      <c r="A69" s="26" t="s">
        <v>197</v>
      </c>
      <c r="B69" s="23">
        <v>5</v>
      </c>
    </row>
    <row r="70" spans="1:2" x14ac:dyDescent="0.25">
      <c r="A70" s="49" t="s">
        <v>30</v>
      </c>
      <c r="B70" s="23">
        <v>5</v>
      </c>
    </row>
    <row r="71" spans="1:2" x14ac:dyDescent="0.25">
      <c r="A71" s="25" t="s">
        <v>63</v>
      </c>
      <c r="B71" s="23">
        <v>4</v>
      </c>
    </row>
    <row r="72" spans="1:2" x14ac:dyDescent="0.25">
      <c r="A72" s="26" t="s">
        <v>168</v>
      </c>
      <c r="B72" s="23">
        <v>3</v>
      </c>
    </row>
    <row r="73" spans="1:2" x14ac:dyDescent="0.25">
      <c r="A73" s="49" t="s">
        <v>19</v>
      </c>
      <c r="B73" s="23">
        <v>3</v>
      </c>
    </row>
    <row r="74" spans="1:2" x14ac:dyDescent="0.25">
      <c r="A74" s="26" t="s">
        <v>195</v>
      </c>
      <c r="B74" s="23">
        <v>1</v>
      </c>
    </row>
    <row r="75" spans="1:2" x14ac:dyDescent="0.25">
      <c r="A75" s="49" t="s">
        <v>30</v>
      </c>
      <c r="B75" s="23">
        <v>1</v>
      </c>
    </row>
    <row r="76" spans="1:2" x14ac:dyDescent="0.25">
      <c r="A76" s="25" t="s">
        <v>18</v>
      </c>
      <c r="B76" s="23">
        <v>31</v>
      </c>
    </row>
    <row r="77" spans="1:2" x14ac:dyDescent="0.25">
      <c r="A77" s="26" t="s">
        <v>180</v>
      </c>
      <c r="B77" s="23">
        <v>27</v>
      </c>
    </row>
    <row r="78" spans="1:2" x14ac:dyDescent="0.25">
      <c r="A78" s="49" t="s">
        <v>19</v>
      </c>
      <c r="B78" s="23">
        <v>27</v>
      </c>
    </row>
    <row r="79" spans="1:2" x14ac:dyDescent="0.25">
      <c r="A79" s="26" t="s">
        <v>181</v>
      </c>
      <c r="B79" s="23">
        <v>1</v>
      </c>
    </row>
    <row r="80" spans="1:2" x14ac:dyDescent="0.25">
      <c r="A80" s="49" t="s">
        <v>118</v>
      </c>
      <c r="B80" s="23">
        <v>1</v>
      </c>
    </row>
    <row r="81" spans="1:2" x14ac:dyDescent="0.25">
      <c r="A81" s="26" t="s">
        <v>187</v>
      </c>
      <c r="B81" s="23">
        <v>3</v>
      </c>
    </row>
    <row r="82" spans="1:2" x14ac:dyDescent="0.25">
      <c r="A82" s="49" t="s">
        <v>19</v>
      </c>
      <c r="B82" s="23">
        <v>3</v>
      </c>
    </row>
    <row r="83" spans="1:2" x14ac:dyDescent="0.25">
      <c r="A83" s="25" t="s">
        <v>51</v>
      </c>
      <c r="B83" s="23">
        <v>1</v>
      </c>
    </row>
    <row r="84" spans="1:2" x14ac:dyDescent="0.25">
      <c r="A84" s="26" t="s">
        <v>196</v>
      </c>
      <c r="B84" s="23">
        <v>1</v>
      </c>
    </row>
    <row r="85" spans="1:2" x14ac:dyDescent="0.25">
      <c r="A85" s="49" t="s">
        <v>19</v>
      </c>
      <c r="B85" s="23">
        <v>1</v>
      </c>
    </row>
    <row r="86" spans="1:2" x14ac:dyDescent="0.25">
      <c r="A86" s="25" t="s">
        <v>40</v>
      </c>
      <c r="B86" s="23">
        <v>1</v>
      </c>
    </row>
    <row r="87" spans="1:2" x14ac:dyDescent="0.25">
      <c r="A87" s="26" t="s">
        <v>274</v>
      </c>
      <c r="B87" s="23">
        <v>1</v>
      </c>
    </row>
    <row r="88" spans="1:2" x14ac:dyDescent="0.25">
      <c r="A88" s="49" t="s">
        <v>30</v>
      </c>
      <c r="B88" s="23">
        <v>1</v>
      </c>
    </row>
    <row r="89" spans="1:2" x14ac:dyDescent="0.25">
      <c r="A89" s="25" t="s">
        <v>78</v>
      </c>
      <c r="B89" s="23">
        <v>2</v>
      </c>
    </row>
    <row r="90" spans="1:2" x14ac:dyDescent="0.25">
      <c r="A90" s="26" t="s">
        <v>186</v>
      </c>
      <c r="B90" s="23">
        <v>2</v>
      </c>
    </row>
    <row r="91" spans="1:2" x14ac:dyDescent="0.25">
      <c r="A91" s="49" t="s">
        <v>19</v>
      </c>
      <c r="B91" s="23">
        <v>2</v>
      </c>
    </row>
    <row r="92" spans="1:2" x14ac:dyDescent="0.25">
      <c r="A92" s="25" t="s">
        <v>201</v>
      </c>
      <c r="B92" s="23">
        <v>155</v>
      </c>
    </row>
    <row r="93" spans="1:2" x14ac:dyDescent="0.25">
      <c r="A93" s="45"/>
      <c r="B93" s="46"/>
    </row>
    <row r="94" spans="1:2" x14ac:dyDescent="0.25">
      <c r="A94" s="47"/>
      <c r="B94" s="48"/>
    </row>
    <row r="95" spans="1:2" x14ac:dyDescent="0.25">
      <c r="A95" s="47"/>
      <c r="B95" s="48"/>
    </row>
    <row r="96" spans="1:2" x14ac:dyDescent="0.25">
      <c r="A96" s="45"/>
      <c r="B96" s="46"/>
    </row>
    <row r="97" spans="1:2" x14ac:dyDescent="0.25">
      <c r="A97" s="47"/>
      <c r="B97" s="48"/>
    </row>
    <row r="98" spans="1:2" x14ac:dyDescent="0.25">
      <c r="A98" s="47"/>
      <c r="B98" s="48"/>
    </row>
    <row r="99" spans="1:2" x14ac:dyDescent="0.25">
      <c r="A99" s="45"/>
      <c r="B99" s="46"/>
    </row>
    <row r="100" spans="1:2" x14ac:dyDescent="0.25">
      <c r="A100" s="47"/>
      <c r="B100" s="48"/>
    </row>
    <row r="101" spans="1:2" x14ac:dyDescent="0.25">
      <c r="A101" s="47"/>
      <c r="B101" s="48"/>
    </row>
    <row r="102" spans="1:2" x14ac:dyDescent="0.25">
      <c r="A102" s="47"/>
      <c r="B102" s="48"/>
    </row>
    <row r="103" spans="1:2" x14ac:dyDescent="0.25">
      <c r="A103" s="45"/>
      <c r="B103" s="46"/>
    </row>
    <row r="104" spans="1:2" x14ac:dyDescent="0.25">
      <c r="A104" s="47"/>
      <c r="B104" s="48"/>
    </row>
    <row r="105" spans="1:2" x14ac:dyDescent="0.25">
      <c r="A105" s="45"/>
      <c r="B105" s="46"/>
    </row>
    <row r="106" spans="1:2" x14ac:dyDescent="0.25">
      <c r="A106" s="47"/>
      <c r="B106" s="48"/>
    </row>
    <row r="107" spans="1:2" x14ac:dyDescent="0.25">
      <c r="A107" s="45"/>
      <c r="B107" s="46"/>
    </row>
    <row r="108" spans="1:2" x14ac:dyDescent="0.25">
      <c r="A108" s="47"/>
      <c r="B108" s="48"/>
    </row>
  </sheetData>
  <sortState xmlns:xlrd2="http://schemas.microsoft.com/office/spreadsheetml/2017/richdata2" ref="E5:G18">
    <sortCondition descending="1" ref="F5:F18"/>
  </sortState>
  <pageMargins left="0.511811024" right="0.511811024" top="0.78740157499999996" bottom="0.78740157499999996" header="0.31496062000000002" footer="0.31496062000000002"/>
  <pageSetup paperSize="9" orientation="portrait" horizontalDpi="0" verticalDpi="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DFBCB-89AE-42DE-9558-22BFCE9B6C7F}">
  <dimension ref="A3:K55"/>
  <sheetViews>
    <sheetView workbookViewId="0">
      <selection activeCell="E9" sqref="E9"/>
    </sheetView>
  </sheetViews>
  <sheetFormatPr defaultRowHeight="15" x14ac:dyDescent="0.25"/>
  <cols>
    <col min="1" max="1" width="27.28515625" bestFit="1" customWidth="1"/>
    <col min="2" max="2" width="18.85546875" bestFit="1" customWidth="1"/>
    <col min="7" max="7" width="10.42578125" bestFit="1" customWidth="1"/>
  </cols>
  <sheetData>
    <row r="3" spans="1:11" x14ac:dyDescent="0.25">
      <c r="A3" s="24" t="s">
        <v>166</v>
      </c>
      <c r="B3" t="s">
        <v>165</v>
      </c>
      <c r="D3" t="s">
        <v>272</v>
      </c>
      <c r="I3" t="s">
        <v>216</v>
      </c>
    </row>
    <row r="4" spans="1:11" x14ac:dyDescent="0.25">
      <c r="A4" s="25">
        <v>0</v>
      </c>
      <c r="B4" s="23">
        <v>106</v>
      </c>
      <c r="D4" t="s">
        <v>212</v>
      </c>
      <c r="E4">
        <v>3</v>
      </c>
      <c r="F4" s="51">
        <f>(E4/155)*100</f>
        <v>1.935483870967742</v>
      </c>
      <c r="I4" t="s">
        <v>217</v>
      </c>
      <c r="J4">
        <v>106</v>
      </c>
      <c r="K4" s="51">
        <f>(J4/155)*100</f>
        <v>68.387096774193552</v>
      </c>
    </row>
    <row r="5" spans="1:11" x14ac:dyDescent="0.25">
      <c r="A5" s="26" t="s">
        <v>120</v>
      </c>
      <c r="B5" s="23">
        <v>1</v>
      </c>
      <c r="D5" t="s">
        <v>213</v>
      </c>
      <c r="E5">
        <v>3</v>
      </c>
      <c r="F5" s="51">
        <f t="shared" ref="F5:F7" si="0">(E5/155)*100</f>
        <v>1.935483870967742</v>
      </c>
      <c r="I5" t="s">
        <v>218</v>
      </c>
      <c r="J5">
        <v>48</v>
      </c>
      <c r="K5" s="51">
        <f t="shared" ref="K5:K7" si="1">(J5/155)*100</f>
        <v>30.967741935483872</v>
      </c>
    </row>
    <row r="6" spans="1:11" x14ac:dyDescent="0.25">
      <c r="A6" s="26" t="s">
        <v>27</v>
      </c>
      <c r="B6" s="23">
        <v>5</v>
      </c>
      <c r="D6" t="s">
        <v>214</v>
      </c>
      <c r="E6">
        <v>37</v>
      </c>
      <c r="F6" s="51">
        <f t="shared" si="0"/>
        <v>23.870967741935484</v>
      </c>
      <c r="I6" t="s">
        <v>219</v>
      </c>
      <c r="J6">
        <v>1</v>
      </c>
      <c r="K6" s="51">
        <f t="shared" si="1"/>
        <v>0.64516129032258063</v>
      </c>
    </row>
    <row r="7" spans="1:11" x14ac:dyDescent="0.25">
      <c r="A7" s="26" t="s">
        <v>69</v>
      </c>
      <c r="B7" s="23">
        <v>14</v>
      </c>
      <c r="D7" t="s">
        <v>215</v>
      </c>
      <c r="E7">
        <v>112</v>
      </c>
      <c r="F7" s="51">
        <f t="shared" si="0"/>
        <v>72.258064516129025</v>
      </c>
      <c r="I7" t="s">
        <v>220</v>
      </c>
      <c r="J7">
        <v>0</v>
      </c>
      <c r="K7" s="51">
        <f t="shared" si="1"/>
        <v>0</v>
      </c>
    </row>
    <row r="8" spans="1:11" x14ac:dyDescent="0.25">
      <c r="A8" s="26" t="s">
        <v>95</v>
      </c>
      <c r="B8" s="23">
        <v>2</v>
      </c>
    </row>
    <row r="9" spans="1:11" x14ac:dyDescent="0.25">
      <c r="A9" s="26" t="s">
        <v>105</v>
      </c>
      <c r="B9" s="23">
        <v>1</v>
      </c>
    </row>
    <row r="10" spans="1:11" x14ac:dyDescent="0.25">
      <c r="A10" s="26" t="s">
        <v>53</v>
      </c>
      <c r="B10" s="23">
        <v>3</v>
      </c>
    </row>
    <row r="11" spans="1:11" x14ac:dyDescent="0.25">
      <c r="A11" s="26" t="s">
        <v>64</v>
      </c>
      <c r="B11" s="23">
        <v>2</v>
      </c>
    </row>
    <row r="12" spans="1:11" x14ac:dyDescent="0.25">
      <c r="A12" s="26" t="s">
        <v>56</v>
      </c>
      <c r="B12" s="23">
        <v>1</v>
      </c>
    </row>
    <row r="13" spans="1:11" x14ac:dyDescent="0.25">
      <c r="A13" s="26" t="s">
        <v>108</v>
      </c>
      <c r="B13" s="23">
        <v>1</v>
      </c>
    </row>
    <row r="14" spans="1:11" x14ac:dyDescent="0.25">
      <c r="A14" s="26" t="s">
        <v>97</v>
      </c>
      <c r="B14" s="23">
        <v>3</v>
      </c>
    </row>
    <row r="15" spans="1:11" x14ac:dyDescent="0.25">
      <c r="A15" s="26" t="s">
        <v>81</v>
      </c>
      <c r="B15" s="23">
        <v>1</v>
      </c>
    </row>
    <row r="16" spans="1:11" x14ac:dyDescent="0.25">
      <c r="A16" s="26" t="s">
        <v>16</v>
      </c>
      <c r="B16" s="23">
        <v>7</v>
      </c>
    </row>
    <row r="17" spans="1:2" x14ac:dyDescent="0.25">
      <c r="A17" s="26" t="s">
        <v>112</v>
      </c>
      <c r="B17" s="23">
        <v>2</v>
      </c>
    </row>
    <row r="18" spans="1:2" x14ac:dyDescent="0.25">
      <c r="A18" s="26" t="s">
        <v>84</v>
      </c>
      <c r="B18" s="23">
        <v>1</v>
      </c>
    </row>
    <row r="19" spans="1:2" x14ac:dyDescent="0.25">
      <c r="A19" s="26" t="s">
        <v>131</v>
      </c>
      <c r="B19" s="23">
        <v>1</v>
      </c>
    </row>
    <row r="20" spans="1:2" x14ac:dyDescent="0.25">
      <c r="A20" s="26" t="s">
        <v>79</v>
      </c>
      <c r="B20" s="23">
        <v>2</v>
      </c>
    </row>
    <row r="21" spans="1:2" x14ac:dyDescent="0.25">
      <c r="A21" s="26" t="s">
        <v>73</v>
      </c>
      <c r="B21" s="23">
        <v>1</v>
      </c>
    </row>
    <row r="22" spans="1:2" x14ac:dyDescent="0.25">
      <c r="A22" s="26" t="s">
        <v>46</v>
      </c>
      <c r="B22" s="23">
        <v>5</v>
      </c>
    </row>
    <row r="23" spans="1:2" x14ac:dyDescent="0.25">
      <c r="A23" s="26" t="s">
        <v>61</v>
      </c>
      <c r="B23" s="23">
        <v>1</v>
      </c>
    </row>
    <row r="24" spans="1:2" x14ac:dyDescent="0.25">
      <c r="A24" s="26" t="s">
        <v>91</v>
      </c>
      <c r="B24" s="23">
        <v>3</v>
      </c>
    </row>
    <row r="25" spans="1:2" x14ac:dyDescent="0.25">
      <c r="A25" s="26" t="s">
        <v>76</v>
      </c>
      <c r="B25" s="23">
        <v>2</v>
      </c>
    </row>
    <row r="26" spans="1:2" x14ac:dyDescent="0.25">
      <c r="A26" s="26" t="s">
        <v>43</v>
      </c>
      <c r="B26" s="23">
        <v>4</v>
      </c>
    </row>
    <row r="27" spans="1:2" x14ac:dyDescent="0.25">
      <c r="A27" s="26" t="s">
        <v>37</v>
      </c>
      <c r="B27" s="23">
        <v>1</v>
      </c>
    </row>
    <row r="28" spans="1:2" x14ac:dyDescent="0.25">
      <c r="A28" s="26" t="s">
        <v>24</v>
      </c>
      <c r="B28" s="23">
        <v>6</v>
      </c>
    </row>
    <row r="29" spans="1:2" x14ac:dyDescent="0.25">
      <c r="A29" s="26" t="s">
        <v>89</v>
      </c>
      <c r="B29" s="23">
        <v>2</v>
      </c>
    </row>
    <row r="30" spans="1:2" x14ac:dyDescent="0.25">
      <c r="A30" s="26" t="s">
        <v>101</v>
      </c>
      <c r="B30" s="23">
        <v>1</v>
      </c>
    </row>
    <row r="31" spans="1:2" x14ac:dyDescent="0.25">
      <c r="A31" s="26" t="s">
        <v>129</v>
      </c>
      <c r="B31" s="23">
        <v>5</v>
      </c>
    </row>
    <row r="32" spans="1:2" x14ac:dyDescent="0.25">
      <c r="A32" s="26" t="s">
        <v>125</v>
      </c>
      <c r="B32" s="23">
        <v>1</v>
      </c>
    </row>
    <row r="33" spans="1:2" x14ac:dyDescent="0.25">
      <c r="A33" s="26" t="s">
        <v>58</v>
      </c>
      <c r="B33" s="23">
        <v>7</v>
      </c>
    </row>
    <row r="34" spans="1:2" x14ac:dyDescent="0.25">
      <c r="A34" s="26" t="s">
        <v>134</v>
      </c>
      <c r="B34" s="23">
        <v>1</v>
      </c>
    </row>
    <row r="35" spans="1:2" x14ac:dyDescent="0.25">
      <c r="A35" s="26" t="s">
        <v>67</v>
      </c>
      <c r="B35" s="23">
        <v>14</v>
      </c>
    </row>
    <row r="36" spans="1:2" x14ac:dyDescent="0.25">
      <c r="A36" s="26" t="s">
        <v>87</v>
      </c>
      <c r="B36" s="23">
        <v>2</v>
      </c>
    </row>
    <row r="37" spans="1:2" x14ac:dyDescent="0.25">
      <c r="A37" s="26" t="s">
        <v>267</v>
      </c>
      <c r="B37" s="23">
        <v>2</v>
      </c>
    </row>
    <row r="38" spans="1:2" x14ac:dyDescent="0.25">
      <c r="A38" s="26" t="s">
        <v>264</v>
      </c>
      <c r="B38" s="23">
        <v>1</v>
      </c>
    </row>
    <row r="39" spans="1:2" x14ac:dyDescent="0.25">
      <c r="A39" s="25">
        <v>1</v>
      </c>
      <c r="B39" s="23">
        <v>48</v>
      </c>
    </row>
    <row r="40" spans="1:2" x14ac:dyDescent="0.25">
      <c r="A40" s="26" t="s">
        <v>120</v>
      </c>
      <c r="B40" s="23">
        <v>1</v>
      </c>
    </row>
    <row r="41" spans="1:2" x14ac:dyDescent="0.25">
      <c r="A41" s="26" t="s">
        <v>69</v>
      </c>
      <c r="B41" s="23">
        <v>1</v>
      </c>
    </row>
    <row r="42" spans="1:2" x14ac:dyDescent="0.25">
      <c r="A42" s="26" t="s">
        <v>95</v>
      </c>
      <c r="B42" s="23">
        <v>1</v>
      </c>
    </row>
    <row r="43" spans="1:2" x14ac:dyDescent="0.25">
      <c r="A43" s="26" t="s">
        <v>49</v>
      </c>
      <c r="B43" s="23">
        <v>1</v>
      </c>
    </row>
    <row r="44" spans="1:2" x14ac:dyDescent="0.25">
      <c r="A44" s="26" t="s">
        <v>64</v>
      </c>
      <c r="B44" s="23">
        <v>1</v>
      </c>
    </row>
    <row r="45" spans="1:2" x14ac:dyDescent="0.25">
      <c r="A45" s="26" t="s">
        <v>56</v>
      </c>
      <c r="B45" s="23">
        <v>1</v>
      </c>
    </row>
    <row r="46" spans="1:2" x14ac:dyDescent="0.25">
      <c r="A46" s="26" t="s">
        <v>123</v>
      </c>
      <c r="B46" s="23">
        <v>1</v>
      </c>
    </row>
    <row r="47" spans="1:2" x14ac:dyDescent="0.25">
      <c r="A47" s="26" t="s">
        <v>16</v>
      </c>
      <c r="B47" s="23">
        <v>19</v>
      </c>
    </row>
    <row r="48" spans="1:2" x14ac:dyDescent="0.25">
      <c r="A48" s="26" t="s">
        <v>112</v>
      </c>
      <c r="B48" s="23">
        <v>5</v>
      </c>
    </row>
    <row r="49" spans="1:2" x14ac:dyDescent="0.25">
      <c r="A49" s="26" t="s">
        <v>93</v>
      </c>
      <c r="B49" s="23">
        <v>1</v>
      </c>
    </row>
    <row r="50" spans="1:2" x14ac:dyDescent="0.25">
      <c r="A50" s="26" t="s">
        <v>43</v>
      </c>
      <c r="B50" s="23">
        <v>3</v>
      </c>
    </row>
    <row r="51" spans="1:2" x14ac:dyDescent="0.25">
      <c r="A51" s="26" t="s">
        <v>67</v>
      </c>
      <c r="B51" s="23">
        <v>9</v>
      </c>
    </row>
    <row r="52" spans="1:2" x14ac:dyDescent="0.25">
      <c r="A52" s="26" t="s">
        <v>267</v>
      </c>
      <c r="B52" s="23">
        <v>4</v>
      </c>
    </row>
    <row r="53" spans="1:2" x14ac:dyDescent="0.25">
      <c r="A53" s="25">
        <v>2</v>
      </c>
      <c r="B53" s="23">
        <v>1</v>
      </c>
    </row>
    <row r="54" spans="1:2" x14ac:dyDescent="0.25">
      <c r="A54" s="26" t="s">
        <v>16</v>
      </c>
      <c r="B54" s="23">
        <v>1</v>
      </c>
    </row>
    <row r="55" spans="1:2" x14ac:dyDescent="0.25">
      <c r="A55" s="25" t="s">
        <v>201</v>
      </c>
      <c r="B55" s="23">
        <v>155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34ACB-3C78-4BB7-B3E9-02F9B992E7EA}">
  <dimension ref="A3:J7"/>
  <sheetViews>
    <sheetView workbookViewId="0">
      <selection activeCell="H22" sqref="H22"/>
    </sheetView>
  </sheetViews>
  <sheetFormatPr defaultRowHeight="15" x14ac:dyDescent="0.25"/>
  <cols>
    <col min="1" max="1" width="18" bestFit="1" customWidth="1"/>
    <col min="2" max="2" width="18.85546875" bestFit="1" customWidth="1"/>
    <col min="4" max="4" width="14" bestFit="1" customWidth="1"/>
    <col min="7" max="7" width="19.85546875" bestFit="1" customWidth="1"/>
  </cols>
  <sheetData>
    <row r="3" spans="1:10" x14ac:dyDescent="0.25">
      <c r="A3" s="24" t="s">
        <v>166</v>
      </c>
      <c r="B3" t="s">
        <v>165</v>
      </c>
      <c r="D3" t="s">
        <v>221</v>
      </c>
      <c r="H3" t="s">
        <v>224</v>
      </c>
    </row>
    <row r="4" spans="1:10" x14ac:dyDescent="0.25">
      <c r="A4" s="25">
        <v>0</v>
      </c>
      <c r="B4" s="23">
        <v>29</v>
      </c>
      <c r="D4" t="s">
        <v>222</v>
      </c>
      <c r="E4">
        <v>88</v>
      </c>
      <c r="F4" s="50">
        <f>E4/155</f>
        <v>0.56774193548387097</v>
      </c>
      <c r="H4" t="s">
        <v>225</v>
      </c>
      <c r="I4">
        <v>29</v>
      </c>
      <c r="J4" s="44">
        <f>(I4/155)*100</f>
        <v>18.70967741935484</v>
      </c>
    </row>
    <row r="5" spans="1:10" x14ac:dyDescent="0.25">
      <c r="A5" s="25">
        <v>1</v>
      </c>
      <c r="B5" s="23">
        <v>122</v>
      </c>
      <c r="D5" t="s">
        <v>223</v>
      </c>
      <c r="E5">
        <v>67</v>
      </c>
      <c r="F5" s="50">
        <f>E5/155</f>
        <v>0.43225806451612903</v>
      </c>
      <c r="H5" t="s">
        <v>226</v>
      </c>
      <c r="I5">
        <v>122</v>
      </c>
      <c r="J5" s="44">
        <f t="shared" ref="J5:J7" si="0">(I5/155)*100</f>
        <v>78.709677419354847</v>
      </c>
    </row>
    <row r="6" spans="1:10" x14ac:dyDescent="0.25">
      <c r="A6" s="25">
        <v>3</v>
      </c>
      <c r="B6" s="23">
        <v>4</v>
      </c>
      <c r="H6" t="s">
        <v>227</v>
      </c>
      <c r="I6">
        <v>0</v>
      </c>
      <c r="J6" s="44">
        <f t="shared" si="0"/>
        <v>0</v>
      </c>
    </row>
    <row r="7" spans="1:10" x14ac:dyDescent="0.25">
      <c r="A7" s="25" t="s">
        <v>201</v>
      </c>
      <c r="B7" s="23">
        <v>155</v>
      </c>
      <c r="H7" t="s">
        <v>228</v>
      </c>
      <c r="I7">
        <v>4</v>
      </c>
      <c r="J7" s="44">
        <f t="shared" si="0"/>
        <v>2.5806451612903225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A3447-D812-4897-B4CC-44FBFA1FE76C}">
  <dimension ref="A3:F10"/>
  <sheetViews>
    <sheetView workbookViewId="0">
      <selection activeCell="G19" sqref="G19"/>
    </sheetView>
  </sheetViews>
  <sheetFormatPr defaultRowHeight="15" x14ac:dyDescent="0.25"/>
  <cols>
    <col min="1" max="1" width="18" bestFit="1" customWidth="1"/>
    <col min="2" max="2" width="18.85546875" bestFit="1" customWidth="1"/>
    <col min="4" max="4" width="23.140625" bestFit="1" customWidth="1"/>
    <col min="7" max="7" width="19.85546875" bestFit="1" customWidth="1"/>
  </cols>
  <sheetData>
    <row r="3" spans="1:6" x14ac:dyDescent="0.25">
      <c r="A3" s="24" t="s">
        <v>166</v>
      </c>
      <c r="B3" t="s">
        <v>165</v>
      </c>
    </row>
    <row r="4" spans="1:6" x14ac:dyDescent="0.25">
      <c r="A4" s="25">
        <v>0</v>
      </c>
      <c r="B4" s="23">
        <v>70</v>
      </c>
      <c r="D4" t="s">
        <v>222</v>
      </c>
      <c r="E4">
        <v>70</v>
      </c>
      <c r="F4" s="50">
        <f>E4/155</f>
        <v>0.45161290322580644</v>
      </c>
    </row>
    <row r="5" spans="1:6" x14ac:dyDescent="0.25">
      <c r="A5" s="25" t="s">
        <v>20</v>
      </c>
      <c r="B5" s="23">
        <v>71</v>
      </c>
      <c r="D5" t="s">
        <v>273</v>
      </c>
      <c r="E5">
        <v>71</v>
      </c>
      <c r="F5" s="50">
        <f t="shared" ref="F5:F9" si="0">E5/155</f>
        <v>0.45806451612903226</v>
      </c>
    </row>
    <row r="6" spans="1:6" x14ac:dyDescent="0.25">
      <c r="A6" s="25" t="s">
        <v>33</v>
      </c>
      <c r="B6" s="23">
        <v>6</v>
      </c>
      <c r="D6" t="s">
        <v>230</v>
      </c>
      <c r="E6">
        <v>6</v>
      </c>
      <c r="F6" s="50">
        <f t="shared" si="0"/>
        <v>3.870967741935484E-2</v>
      </c>
    </row>
    <row r="7" spans="1:6" x14ac:dyDescent="0.25">
      <c r="A7" s="25" t="s">
        <v>116</v>
      </c>
      <c r="B7" s="23">
        <v>1</v>
      </c>
      <c r="D7" t="s">
        <v>231</v>
      </c>
      <c r="E7">
        <v>1</v>
      </c>
      <c r="F7" s="50">
        <f t="shared" si="0"/>
        <v>6.4516129032258064E-3</v>
      </c>
    </row>
    <row r="8" spans="1:6" x14ac:dyDescent="0.25">
      <c r="A8" s="25" t="s">
        <v>32</v>
      </c>
      <c r="B8" s="23">
        <v>1</v>
      </c>
      <c r="D8" t="s">
        <v>232</v>
      </c>
      <c r="E8">
        <v>1</v>
      </c>
      <c r="F8" s="50">
        <f t="shared" si="0"/>
        <v>6.4516129032258064E-3</v>
      </c>
    </row>
    <row r="9" spans="1:6" x14ac:dyDescent="0.25">
      <c r="A9" s="25" t="s">
        <v>41</v>
      </c>
      <c r="B9" s="23">
        <v>6</v>
      </c>
      <c r="D9" t="s">
        <v>229</v>
      </c>
      <c r="E9">
        <v>6</v>
      </c>
      <c r="F9" s="50">
        <f t="shared" si="0"/>
        <v>3.870967741935484E-2</v>
      </c>
    </row>
    <row r="10" spans="1:6" x14ac:dyDescent="0.25">
      <c r="A10" s="25" t="s">
        <v>201</v>
      </c>
      <c r="B10" s="23">
        <v>155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Dados</vt:lpstr>
      <vt:lpstr>Parâmetros</vt:lpstr>
      <vt:lpstr>Diversidade + FR</vt:lpstr>
      <vt:lpstr>Alturas</vt:lpstr>
      <vt:lpstr>Origem</vt:lpstr>
      <vt:lpstr>Famílias</vt:lpstr>
      <vt:lpstr>Fito + raiz</vt:lpstr>
      <vt:lpstr>Podas</vt:lpstr>
      <vt:lpstr>Copas</vt:lpstr>
      <vt:lpstr>estruturas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Fabricio</dc:creator>
  <cp:lastModifiedBy>Fabricio</cp:lastModifiedBy>
  <dcterms:created xsi:type="dcterms:W3CDTF">2015-06-05T18:17:20Z</dcterms:created>
  <dcterms:modified xsi:type="dcterms:W3CDTF">2021-12-04T00:33:50Z</dcterms:modified>
</cp:coreProperties>
</file>